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125" yWindow="1920" windowWidth="8295" windowHeight="11955" tabRatio="783" firstSheet="14" activeTab="14"/>
  </bookViews>
  <sheets>
    <sheet name="A1 Surface Counts" sheetId="1" r:id="rId1"/>
    <sheet name="A1 Surface Images" sheetId="11" r:id="rId2"/>
    <sheet name="A5 Surface Counts " sheetId="2" r:id="rId3"/>
    <sheet name="A5 Surface Images" sheetId="12" r:id="rId4"/>
    <sheet name="A5-20m Counts" sheetId="3" r:id="rId5"/>
    <sheet name="A5-20m Images" sheetId="13" r:id="rId6"/>
    <sheet name="A5-36m Counts" sheetId="4" r:id="rId7"/>
    <sheet name="A5-36 Images" sheetId="14" r:id="rId8"/>
    <sheet name="A9 Surface Counts" sheetId="5" r:id="rId9"/>
    <sheet name="A9 Surface Images" sheetId="15" r:id="rId10"/>
    <sheet name="A9-20m Counts" sheetId="6" r:id="rId11"/>
    <sheet name="A9-20m Images" sheetId="16" r:id="rId12"/>
    <sheet name="A9-40m Counts" sheetId="7" r:id="rId13"/>
    <sheet name="A9-40 Images" sheetId="17" r:id="rId14"/>
    <sheet name="A9-50m Counts" sheetId="8" r:id="rId15"/>
    <sheet name="A9-50m Images" sheetId="18" r:id="rId16"/>
    <sheet name="A9-60m Counts" sheetId="9" r:id="rId17"/>
    <sheet name="A9-60m Images" sheetId="19" r:id="rId18"/>
    <sheet name="A9-86 Counts" sheetId="10" r:id="rId19"/>
    <sheet name="A9-86m Images" sheetId="20" r:id="rId20"/>
  </sheets>
  <calcPr calcId="145621"/>
</workbook>
</file>

<file path=xl/calcChain.xml><?xml version="1.0" encoding="utf-8"?>
<calcChain xmlns="http://schemas.openxmlformats.org/spreadsheetml/2006/main">
  <c r="B33" i="3" l="1"/>
  <c r="L2" i="11"/>
  <c r="L16" i="20" l="1"/>
  <c r="L15" i="20"/>
  <c r="L14" i="20"/>
  <c r="L13" i="20"/>
  <c r="L12" i="20"/>
  <c r="L11" i="20"/>
  <c r="L10" i="20"/>
  <c r="L9" i="20"/>
  <c r="L8" i="20"/>
  <c r="L7" i="20"/>
  <c r="L6" i="20"/>
  <c r="L5" i="20"/>
  <c r="L4" i="20"/>
  <c r="L3" i="20"/>
  <c r="L2" i="20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L10" i="19"/>
  <c r="L9" i="19"/>
  <c r="L8" i="19"/>
  <c r="L7" i="19"/>
  <c r="L6" i="19"/>
  <c r="L5" i="19"/>
  <c r="L4" i="19"/>
  <c r="L3" i="19"/>
  <c r="L2" i="19"/>
  <c r="L43" i="18"/>
  <c r="L42" i="18"/>
  <c r="L41" i="18"/>
  <c r="L40" i="18"/>
  <c r="L39" i="18"/>
  <c r="L38" i="18"/>
  <c r="L37" i="18"/>
  <c r="L36" i="18"/>
  <c r="L35" i="18"/>
  <c r="L34" i="18"/>
  <c r="L33" i="18"/>
  <c r="L32" i="18"/>
  <c r="L31" i="18"/>
  <c r="L30" i="18"/>
  <c r="L29" i="18"/>
  <c r="L28" i="18"/>
  <c r="L27" i="18"/>
  <c r="L26" i="18"/>
  <c r="L25" i="18"/>
  <c r="L24" i="18"/>
  <c r="L23" i="18"/>
  <c r="L22" i="18"/>
  <c r="L21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7" i="18"/>
  <c r="L6" i="18"/>
  <c r="L5" i="18"/>
  <c r="L4" i="18"/>
  <c r="L3" i="18"/>
  <c r="L2" i="18"/>
  <c r="L14" i="17"/>
  <c r="L13" i="17"/>
  <c r="L12" i="17"/>
  <c r="L11" i="17"/>
  <c r="L10" i="17"/>
  <c r="L9" i="17"/>
  <c r="L8" i="17"/>
  <c r="L7" i="17"/>
  <c r="L6" i="17"/>
  <c r="L5" i="17"/>
  <c r="L4" i="17"/>
  <c r="L3" i="17"/>
  <c r="L2" i="17"/>
  <c r="L18" i="16"/>
  <c r="L17" i="16"/>
  <c r="L16" i="16"/>
  <c r="L15" i="16"/>
  <c r="L14" i="16"/>
  <c r="L13" i="16"/>
  <c r="L12" i="16"/>
  <c r="L11" i="16"/>
  <c r="L10" i="16"/>
  <c r="L9" i="16"/>
  <c r="L8" i="16"/>
  <c r="L7" i="16"/>
  <c r="L6" i="16"/>
  <c r="L5" i="16"/>
  <c r="L4" i="16"/>
  <c r="L3" i="16"/>
  <c r="L2" i="16"/>
  <c r="L10" i="15"/>
  <c r="L9" i="15"/>
  <c r="L8" i="15"/>
  <c r="L7" i="15"/>
  <c r="L6" i="15"/>
  <c r="L5" i="15"/>
  <c r="L4" i="15"/>
  <c r="L3" i="15"/>
  <c r="L2" i="15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5" i="14"/>
  <c r="L4" i="14"/>
  <c r="L3" i="14"/>
  <c r="L2" i="14"/>
  <c r="L14" i="13"/>
  <c r="L13" i="13"/>
  <c r="L12" i="13"/>
  <c r="L11" i="13"/>
  <c r="L10" i="13"/>
  <c r="L9" i="13"/>
  <c r="L8" i="13"/>
  <c r="L7" i="13"/>
  <c r="L6" i="13"/>
  <c r="L5" i="13"/>
  <c r="L4" i="13"/>
  <c r="L3" i="13"/>
  <c r="L2" i="13"/>
  <c r="L4" i="12"/>
  <c r="L3" i="12"/>
  <c r="L2" i="12"/>
  <c r="L49" i="11"/>
  <c r="L48" i="11"/>
  <c r="L47" i="11"/>
  <c r="L46" i="11"/>
  <c r="L45" i="11"/>
  <c r="L44" i="11"/>
  <c r="L43" i="11"/>
  <c r="L42" i="11"/>
  <c r="L41" i="11"/>
  <c r="L40" i="11"/>
  <c r="L39" i="11"/>
  <c r="L38" i="11"/>
  <c r="L37" i="11"/>
  <c r="L36" i="11"/>
  <c r="L35" i="11"/>
  <c r="L34" i="11"/>
  <c r="L33" i="11"/>
  <c r="L32" i="11"/>
  <c r="L31" i="11"/>
  <c r="L30" i="11"/>
  <c r="L29" i="11"/>
  <c r="L28" i="11"/>
  <c r="L27" i="11"/>
  <c r="L26" i="11"/>
  <c r="L25" i="11"/>
  <c r="L24" i="11"/>
  <c r="L23" i="11"/>
  <c r="L22" i="11"/>
  <c r="L21" i="11"/>
  <c r="L20" i="11"/>
  <c r="L19" i="11"/>
  <c r="L18" i="11"/>
  <c r="L17" i="11"/>
  <c r="L16" i="11"/>
  <c r="L15" i="11"/>
  <c r="L14" i="11"/>
  <c r="L13" i="11"/>
  <c r="L12" i="11"/>
  <c r="L11" i="11"/>
  <c r="L10" i="11"/>
  <c r="L9" i="11"/>
  <c r="L8" i="11"/>
  <c r="L7" i="11"/>
  <c r="L6" i="11"/>
  <c r="L5" i="11"/>
  <c r="L4" i="11"/>
  <c r="L3" i="11"/>
  <c r="B39" i="10"/>
  <c r="B38" i="10"/>
  <c r="C32" i="10"/>
  <c r="D32" i="10" s="1"/>
  <c r="C31" i="10"/>
  <c r="D31" i="10" s="1"/>
  <c r="C30" i="10"/>
  <c r="D30" i="10" s="1"/>
  <c r="C29" i="10"/>
  <c r="D29" i="10" s="1"/>
  <c r="C28" i="10"/>
  <c r="D28" i="10" s="1"/>
  <c r="C27" i="10"/>
  <c r="D27" i="10" s="1"/>
  <c r="C26" i="10"/>
  <c r="D26" i="10" s="1"/>
  <c r="C25" i="10"/>
  <c r="D25" i="10" s="1"/>
  <c r="C24" i="10"/>
  <c r="D24" i="10" s="1"/>
  <c r="C23" i="10"/>
  <c r="D23" i="10" s="1"/>
  <c r="C22" i="10"/>
  <c r="D22" i="10" s="1"/>
  <c r="C21" i="10"/>
  <c r="D21" i="10" s="1"/>
  <c r="C20" i="10"/>
  <c r="D20" i="10" s="1"/>
  <c r="C19" i="10"/>
  <c r="D19" i="10" s="1"/>
  <c r="C18" i="10"/>
  <c r="D18" i="10" s="1"/>
  <c r="C17" i="10"/>
  <c r="D17" i="10" s="1"/>
  <c r="C16" i="10"/>
  <c r="D16" i="10" s="1"/>
  <c r="C15" i="10"/>
  <c r="D15" i="10" s="1"/>
  <c r="C14" i="10"/>
  <c r="D14" i="10" s="1"/>
  <c r="C13" i="10"/>
  <c r="D13" i="10" s="1"/>
  <c r="C12" i="10"/>
  <c r="D12" i="10" s="1"/>
  <c r="C11" i="10"/>
  <c r="D11" i="10" s="1"/>
  <c r="C10" i="10"/>
  <c r="D10" i="10" s="1"/>
  <c r="C9" i="10"/>
  <c r="D9" i="10" s="1"/>
  <c r="C8" i="10"/>
  <c r="D8" i="10" s="1"/>
  <c r="C7" i="10"/>
  <c r="D7" i="10" s="1"/>
  <c r="C6" i="10"/>
  <c r="D6" i="10" s="1"/>
  <c r="D38" i="10" s="1"/>
  <c r="D4" i="10"/>
  <c r="B39" i="9"/>
  <c r="B38" i="9"/>
  <c r="C34" i="9"/>
  <c r="D34" i="9" s="1"/>
  <c r="C33" i="9"/>
  <c r="D33" i="9" s="1"/>
  <c r="C32" i="9"/>
  <c r="D32" i="9" s="1"/>
  <c r="C31" i="9"/>
  <c r="D31" i="9" s="1"/>
  <c r="C30" i="9"/>
  <c r="D30" i="9" s="1"/>
  <c r="C29" i="9"/>
  <c r="D29" i="9" s="1"/>
  <c r="C28" i="9"/>
  <c r="D28" i="9" s="1"/>
  <c r="C27" i="9"/>
  <c r="D27" i="9" s="1"/>
  <c r="C26" i="9"/>
  <c r="D26" i="9" s="1"/>
  <c r="C25" i="9"/>
  <c r="D25" i="9" s="1"/>
  <c r="C24" i="9"/>
  <c r="D24" i="9" s="1"/>
  <c r="C23" i="9"/>
  <c r="D23" i="9" s="1"/>
  <c r="C22" i="9"/>
  <c r="D22" i="9" s="1"/>
  <c r="C21" i="9"/>
  <c r="D21" i="9" s="1"/>
  <c r="C20" i="9"/>
  <c r="D20" i="9" s="1"/>
  <c r="C19" i="9"/>
  <c r="D19" i="9" s="1"/>
  <c r="C18" i="9"/>
  <c r="D18" i="9" s="1"/>
  <c r="C17" i="9"/>
  <c r="D17" i="9" s="1"/>
  <c r="C16" i="9"/>
  <c r="D16" i="9" s="1"/>
  <c r="C15" i="9"/>
  <c r="D15" i="9" s="1"/>
  <c r="C14" i="9"/>
  <c r="D14" i="9" s="1"/>
  <c r="C13" i="9"/>
  <c r="D13" i="9" s="1"/>
  <c r="C12" i="9"/>
  <c r="D12" i="9" s="1"/>
  <c r="C11" i="9"/>
  <c r="D11" i="9" s="1"/>
  <c r="C10" i="9"/>
  <c r="D10" i="9" s="1"/>
  <c r="C9" i="9"/>
  <c r="D9" i="9" s="1"/>
  <c r="C8" i="9"/>
  <c r="D8" i="9" s="1"/>
  <c r="C7" i="9"/>
  <c r="D7" i="9" s="1"/>
  <c r="C6" i="9"/>
  <c r="D6" i="9" s="1"/>
  <c r="D38" i="9" s="1"/>
  <c r="D4" i="9"/>
  <c r="C35" i="9" s="1"/>
  <c r="D35" i="9" s="1"/>
  <c r="B67" i="8"/>
  <c r="B66" i="8"/>
  <c r="C43" i="8"/>
  <c r="D43" i="8" s="1"/>
  <c r="C42" i="8"/>
  <c r="D42" i="8" s="1"/>
  <c r="C41" i="8"/>
  <c r="D41" i="8" s="1"/>
  <c r="C40" i="8"/>
  <c r="D40" i="8" s="1"/>
  <c r="C39" i="8"/>
  <c r="D39" i="8" s="1"/>
  <c r="C38" i="8"/>
  <c r="D38" i="8" s="1"/>
  <c r="C37" i="8"/>
  <c r="D37" i="8" s="1"/>
  <c r="C36" i="8"/>
  <c r="D36" i="8" s="1"/>
  <c r="C35" i="8"/>
  <c r="D35" i="8" s="1"/>
  <c r="C34" i="8"/>
  <c r="D34" i="8" s="1"/>
  <c r="C33" i="8"/>
  <c r="D33" i="8" s="1"/>
  <c r="C32" i="8"/>
  <c r="D32" i="8" s="1"/>
  <c r="C31" i="8"/>
  <c r="D31" i="8" s="1"/>
  <c r="C30" i="8"/>
  <c r="D30" i="8" s="1"/>
  <c r="C29" i="8"/>
  <c r="D29" i="8" s="1"/>
  <c r="C28" i="8"/>
  <c r="D28" i="8" s="1"/>
  <c r="C27" i="8"/>
  <c r="D27" i="8" s="1"/>
  <c r="C26" i="8"/>
  <c r="D26" i="8" s="1"/>
  <c r="C25" i="8"/>
  <c r="D25" i="8" s="1"/>
  <c r="C24" i="8"/>
  <c r="D24" i="8" s="1"/>
  <c r="C23" i="8"/>
  <c r="D23" i="8" s="1"/>
  <c r="C22" i="8"/>
  <c r="D22" i="8" s="1"/>
  <c r="C21" i="8"/>
  <c r="D21" i="8" s="1"/>
  <c r="C20" i="8"/>
  <c r="D20" i="8" s="1"/>
  <c r="C19" i="8"/>
  <c r="D19" i="8" s="1"/>
  <c r="C18" i="8"/>
  <c r="D18" i="8" s="1"/>
  <c r="C17" i="8"/>
  <c r="D17" i="8" s="1"/>
  <c r="C16" i="8"/>
  <c r="D16" i="8" s="1"/>
  <c r="C15" i="8"/>
  <c r="D15" i="8" s="1"/>
  <c r="C14" i="8"/>
  <c r="D14" i="8" s="1"/>
  <c r="C13" i="8"/>
  <c r="D13" i="8" s="1"/>
  <c r="C12" i="8"/>
  <c r="D12" i="8" s="1"/>
  <c r="C11" i="8"/>
  <c r="D11" i="8" s="1"/>
  <c r="C10" i="8"/>
  <c r="D10" i="8" s="1"/>
  <c r="C9" i="8"/>
  <c r="D9" i="8" s="1"/>
  <c r="C8" i="8"/>
  <c r="D8" i="8" s="1"/>
  <c r="C7" i="8"/>
  <c r="D7" i="8" s="1"/>
  <c r="C6" i="8"/>
  <c r="D6" i="8" s="1"/>
  <c r="D4" i="8"/>
  <c r="C64" i="8" s="1"/>
  <c r="D64" i="8" s="1"/>
  <c r="B30" i="7"/>
  <c r="B29" i="7"/>
  <c r="C20" i="7"/>
  <c r="D20" i="7" s="1"/>
  <c r="C19" i="7"/>
  <c r="D19" i="7" s="1"/>
  <c r="C18" i="7"/>
  <c r="D18" i="7" s="1"/>
  <c r="C17" i="7"/>
  <c r="D17" i="7" s="1"/>
  <c r="C16" i="7"/>
  <c r="D16" i="7" s="1"/>
  <c r="C15" i="7"/>
  <c r="D15" i="7" s="1"/>
  <c r="C14" i="7"/>
  <c r="D14" i="7" s="1"/>
  <c r="C13" i="7"/>
  <c r="D13" i="7" s="1"/>
  <c r="C12" i="7"/>
  <c r="D12" i="7" s="1"/>
  <c r="C11" i="7"/>
  <c r="D11" i="7" s="1"/>
  <c r="C10" i="7"/>
  <c r="D10" i="7" s="1"/>
  <c r="C9" i="7"/>
  <c r="D9" i="7" s="1"/>
  <c r="C8" i="7"/>
  <c r="D8" i="7" s="1"/>
  <c r="C7" i="7"/>
  <c r="D7" i="7" s="1"/>
  <c r="C6" i="7"/>
  <c r="D6" i="7" s="1"/>
  <c r="D29" i="7" s="1"/>
  <c r="D4" i="7"/>
  <c r="B30" i="6"/>
  <c r="B29" i="6"/>
  <c r="C27" i="6"/>
  <c r="D27" i="6" s="1"/>
  <c r="C26" i="6"/>
  <c r="D26" i="6" s="1"/>
  <c r="C25" i="6"/>
  <c r="D25" i="6" s="1"/>
  <c r="C24" i="6"/>
  <c r="D24" i="6" s="1"/>
  <c r="C23" i="6"/>
  <c r="D23" i="6" s="1"/>
  <c r="C22" i="6"/>
  <c r="D22" i="6" s="1"/>
  <c r="C21" i="6"/>
  <c r="D21" i="6" s="1"/>
  <c r="C20" i="6"/>
  <c r="D20" i="6" s="1"/>
  <c r="C19" i="6"/>
  <c r="D19" i="6" s="1"/>
  <c r="C18" i="6"/>
  <c r="D18" i="6" s="1"/>
  <c r="C17" i="6"/>
  <c r="D17" i="6" s="1"/>
  <c r="C16" i="6"/>
  <c r="D16" i="6" s="1"/>
  <c r="C15" i="6"/>
  <c r="D15" i="6" s="1"/>
  <c r="C14" i="6"/>
  <c r="D14" i="6" s="1"/>
  <c r="C13" i="6"/>
  <c r="D13" i="6" s="1"/>
  <c r="C12" i="6"/>
  <c r="D12" i="6" s="1"/>
  <c r="C11" i="6"/>
  <c r="D11" i="6" s="1"/>
  <c r="C10" i="6"/>
  <c r="D10" i="6" s="1"/>
  <c r="C9" i="6"/>
  <c r="D9" i="6" s="1"/>
  <c r="C8" i="6"/>
  <c r="D8" i="6" s="1"/>
  <c r="C7" i="6"/>
  <c r="D7" i="6" s="1"/>
  <c r="C6" i="6"/>
  <c r="D6" i="6" s="1"/>
  <c r="D4" i="6"/>
  <c r="B20" i="5"/>
  <c r="B19" i="5"/>
  <c r="D4" i="5"/>
  <c r="C17" i="5" s="1"/>
  <c r="D17" i="5" s="1"/>
  <c r="B38" i="4"/>
  <c r="B37" i="4"/>
  <c r="B4" i="4"/>
  <c r="D4" i="4" s="1"/>
  <c r="B34" i="3"/>
  <c r="B4" i="3"/>
  <c r="D4" i="3" s="1"/>
  <c r="B34" i="2"/>
  <c r="B33" i="2"/>
  <c r="B4" i="2"/>
  <c r="D4" i="2" s="1"/>
  <c r="B67" i="1"/>
  <c r="B66" i="1"/>
  <c r="D4" i="1"/>
  <c r="B4" i="1"/>
  <c r="C44" i="8" l="1"/>
  <c r="D44" i="8" s="1"/>
  <c r="C45" i="8"/>
  <c r="D45" i="8" s="1"/>
  <c r="D66" i="8" s="1"/>
  <c r="C46" i="8"/>
  <c r="D46" i="8" s="1"/>
  <c r="C47" i="8"/>
  <c r="D47" i="8" s="1"/>
  <c r="C48" i="8"/>
  <c r="D48" i="8" s="1"/>
  <c r="C49" i="8"/>
  <c r="D49" i="8" s="1"/>
  <c r="C50" i="8"/>
  <c r="D50" i="8" s="1"/>
  <c r="C51" i="8"/>
  <c r="D51" i="8" s="1"/>
  <c r="C52" i="8"/>
  <c r="D52" i="8" s="1"/>
  <c r="C53" i="8"/>
  <c r="D53" i="8" s="1"/>
  <c r="C54" i="8"/>
  <c r="D54" i="8" s="1"/>
  <c r="C55" i="8"/>
  <c r="D55" i="8" s="1"/>
  <c r="C56" i="8"/>
  <c r="D56" i="8" s="1"/>
  <c r="C57" i="8"/>
  <c r="D57" i="8" s="1"/>
  <c r="C58" i="8"/>
  <c r="D58" i="8" s="1"/>
  <c r="C59" i="8"/>
  <c r="D59" i="8" s="1"/>
  <c r="C60" i="8"/>
  <c r="D60" i="8" s="1"/>
  <c r="C61" i="8"/>
  <c r="D61" i="8" s="1"/>
  <c r="C62" i="8"/>
  <c r="D62" i="8" s="1"/>
  <c r="C63" i="8"/>
  <c r="D63" i="8" s="1"/>
  <c r="D29" i="6"/>
  <c r="C6" i="5"/>
  <c r="D6" i="5" s="1"/>
  <c r="C7" i="5"/>
  <c r="D7" i="5" s="1"/>
  <c r="C8" i="5"/>
  <c r="D8" i="5" s="1"/>
  <c r="C9" i="5"/>
  <c r="D9" i="5" s="1"/>
  <c r="C10" i="5"/>
  <c r="D10" i="5" s="1"/>
  <c r="C11" i="5"/>
  <c r="D11" i="5" s="1"/>
  <c r="C12" i="5"/>
  <c r="D12" i="5" s="1"/>
  <c r="C13" i="5"/>
  <c r="D13" i="5" s="1"/>
  <c r="C14" i="5"/>
  <c r="D14" i="5" s="1"/>
  <c r="C15" i="5"/>
  <c r="D15" i="5" s="1"/>
  <c r="C16" i="5"/>
  <c r="D16" i="5" s="1"/>
  <c r="C35" i="4"/>
  <c r="D35" i="4" s="1"/>
  <c r="C33" i="4"/>
  <c r="D33" i="4" s="1"/>
  <c r="C32" i="4"/>
  <c r="D32" i="4" s="1"/>
  <c r="C30" i="4"/>
  <c r="D30" i="4" s="1"/>
  <c r="C28" i="4"/>
  <c r="D28" i="4" s="1"/>
  <c r="C26" i="4"/>
  <c r="D26" i="4" s="1"/>
  <c r="C23" i="4"/>
  <c r="D23" i="4" s="1"/>
  <c r="C21" i="4"/>
  <c r="D21" i="4" s="1"/>
  <c r="C19" i="4"/>
  <c r="D19" i="4" s="1"/>
  <c r="C17" i="4"/>
  <c r="D17" i="4" s="1"/>
  <c r="C15" i="4"/>
  <c r="D15" i="4" s="1"/>
  <c r="C12" i="4"/>
  <c r="D12" i="4" s="1"/>
  <c r="C10" i="4"/>
  <c r="D10" i="4" s="1"/>
  <c r="C8" i="4"/>
  <c r="D8" i="4" s="1"/>
  <c r="C6" i="4"/>
  <c r="D6" i="4" s="1"/>
  <c r="C34" i="4"/>
  <c r="D34" i="4" s="1"/>
  <c r="C31" i="4"/>
  <c r="D31" i="4" s="1"/>
  <c r="C29" i="4"/>
  <c r="D29" i="4" s="1"/>
  <c r="C27" i="4"/>
  <c r="D27" i="4" s="1"/>
  <c r="C25" i="4"/>
  <c r="D25" i="4" s="1"/>
  <c r="C24" i="4"/>
  <c r="D24" i="4" s="1"/>
  <c r="C22" i="4"/>
  <c r="D22" i="4" s="1"/>
  <c r="C20" i="4"/>
  <c r="D20" i="4" s="1"/>
  <c r="C18" i="4"/>
  <c r="D18" i="4" s="1"/>
  <c r="C16" i="4"/>
  <c r="D16" i="4" s="1"/>
  <c r="C14" i="4"/>
  <c r="D14" i="4" s="1"/>
  <c r="C13" i="4"/>
  <c r="D13" i="4" s="1"/>
  <c r="C11" i="4"/>
  <c r="D11" i="4" s="1"/>
  <c r="C9" i="4"/>
  <c r="D9" i="4" s="1"/>
  <c r="C7" i="4"/>
  <c r="D7" i="4" s="1"/>
  <c r="C29" i="3"/>
  <c r="D29" i="3" s="1"/>
  <c r="C28" i="3"/>
  <c r="D28" i="3" s="1"/>
  <c r="C27" i="3"/>
  <c r="D27" i="3" s="1"/>
  <c r="C26" i="3"/>
  <c r="D26" i="3" s="1"/>
  <c r="C25" i="3"/>
  <c r="D25" i="3" s="1"/>
  <c r="C24" i="3"/>
  <c r="D24" i="3" s="1"/>
  <c r="C23" i="3"/>
  <c r="D23" i="3" s="1"/>
  <c r="C22" i="3"/>
  <c r="D22" i="3" s="1"/>
  <c r="C21" i="3"/>
  <c r="D21" i="3" s="1"/>
  <c r="C20" i="3"/>
  <c r="D20" i="3" s="1"/>
  <c r="C19" i="3"/>
  <c r="D19" i="3" s="1"/>
  <c r="C18" i="3"/>
  <c r="D18" i="3" s="1"/>
  <c r="C17" i="3"/>
  <c r="D17" i="3" s="1"/>
  <c r="C16" i="3"/>
  <c r="D16" i="3" s="1"/>
  <c r="C15" i="3"/>
  <c r="D15" i="3" s="1"/>
  <c r="C13" i="3"/>
  <c r="D13" i="3" s="1"/>
  <c r="C12" i="3"/>
  <c r="D12" i="3" s="1"/>
  <c r="C10" i="3"/>
  <c r="D10" i="3" s="1"/>
  <c r="C9" i="3"/>
  <c r="D9" i="3" s="1"/>
  <c r="C6" i="3"/>
  <c r="D6" i="3" s="1"/>
  <c r="C14" i="3"/>
  <c r="D14" i="3" s="1"/>
  <c r="C11" i="3"/>
  <c r="D11" i="3" s="1"/>
  <c r="C8" i="3"/>
  <c r="D8" i="3" s="1"/>
  <c r="C7" i="3"/>
  <c r="D7" i="3" s="1"/>
  <c r="C30" i="2"/>
  <c r="D30" i="2" s="1"/>
  <c r="C26" i="2"/>
  <c r="D26" i="2" s="1"/>
  <c r="C24" i="2"/>
  <c r="D24" i="2" s="1"/>
  <c r="C22" i="2"/>
  <c r="D22" i="2" s="1"/>
  <c r="C20" i="2"/>
  <c r="D20" i="2" s="1"/>
  <c r="C18" i="2"/>
  <c r="D18" i="2" s="1"/>
  <c r="C16" i="2"/>
  <c r="D16" i="2" s="1"/>
  <c r="C14" i="2"/>
  <c r="D14" i="2" s="1"/>
  <c r="C12" i="2"/>
  <c r="D12" i="2" s="1"/>
  <c r="C10" i="2"/>
  <c r="D10" i="2" s="1"/>
  <c r="C8" i="2"/>
  <c r="D8" i="2" s="1"/>
  <c r="C6" i="2"/>
  <c r="D6" i="2" s="1"/>
  <c r="C31" i="2"/>
  <c r="D31" i="2" s="1"/>
  <c r="C29" i="2"/>
  <c r="D29" i="2" s="1"/>
  <c r="C28" i="2"/>
  <c r="D28" i="2" s="1"/>
  <c r="C27" i="2"/>
  <c r="D27" i="2" s="1"/>
  <c r="C25" i="2"/>
  <c r="D25" i="2" s="1"/>
  <c r="C23" i="2"/>
  <c r="D23" i="2" s="1"/>
  <c r="C21" i="2"/>
  <c r="D21" i="2" s="1"/>
  <c r="C19" i="2"/>
  <c r="D19" i="2" s="1"/>
  <c r="C17" i="2"/>
  <c r="D17" i="2" s="1"/>
  <c r="C15" i="2"/>
  <c r="D15" i="2" s="1"/>
  <c r="C13" i="2"/>
  <c r="D13" i="2" s="1"/>
  <c r="C11" i="2"/>
  <c r="D11" i="2" s="1"/>
  <c r="C9" i="2"/>
  <c r="D9" i="2" s="1"/>
  <c r="C7" i="2"/>
  <c r="D7" i="2" s="1"/>
  <c r="C64" i="1"/>
  <c r="D64" i="1" s="1"/>
  <c r="C63" i="1"/>
  <c r="D63" i="1" s="1"/>
  <c r="C62" i="1"/>
  <c r="D62" i="1" s="1"/>
  <c r="C61" i="1"/>
  <c r="D61" i="1" s="1"/>
  <c r="C60" i="1"/>
  <c r="D60" i="1" s="1"/>
  <c r="C59" i="1"/>
  <c r="D59" i="1" s="1"/>
  <c r="C58" i="1"/>
  <c r="D58" i="1" s="1"/>
  <c r="C57" i="1"/>
  <c r="D57" i="1" s="1"/>
  <c r="C56" i="1"/>
  <c r="D56" i="1" s="1"/>
  <c r="C55" i="1"/>
  <c r="D55" i="1" s="1"/>
  <c r="C54" i="1"/>
  <c r="D54" i="1" s="1"/>
  <c r="C53" i="1"/>
  <c r="D53" i="1" s="1"/>
  <c r="C52" i="1"/>
  <c r="D52" i="1" s="1"/>
  <c r="C51" i="1"/>
  <c r="D51" i="1" s="1"/>
  <c r="C50" i="1"/>
  <c r="D50" i="1" s="1"/>
  <c r="C49" i="1"/>
  <c r="D49" i="1" s="1"/>
  <c r="C48" i="1"/>
  <c r="D48" i="1" s="1"/>
  <c r="C47" i="1"/>
  <c r="D47" i="1" s="1"/>
  <c r="C46" i="1"/>
  <c r="D46" i="1" s="1"/>
  <c r="C45" i="1"/>
  <c r="D45" i="1" s="1"/>
  <c r="C44" i="1"/>
  <c r="D44" i="1" s="1"/>
  <c r="C43" i="1"/>
  <c r="D43" i="1" s="1"/>
  <c r="C42" i="1"/>
  <c r="D42" i="1" s="1"/>
  <c r="C41" i="1"/>
  <c r="D41" i="1" s="1"/>
  <c r="C40" i="1"/>
  <c r="D40" i="1" s="1"/>
  <c r="C39" i="1"/>
  <c r="D39" i="1" s="1"/>
  <c r="C38" i="1"/>
  <c r="D38" i="1" s="1"/>
  <c r="C37" i="1"/>
  <c r="D37" i="1" s="1"/>
  <c r="C36" i="1"/>
  <c r="D36" i="1" s="1"/>
  <c r="C35" i="1"/>
  <c r="D35" i="1" s="1"/>
  <c r="C34" i="1"/>
  <c r="D34" i="1" s="1"/>
  <c r="C33" i="1"/>
  <c r="D33" i="1" s="1"/>
  <c r="C32" i="1"/>
  <c r="D32" i="1" s="1"/>
  <c r="C31" i="1"/>
  <c r="D31" i="1" s="1"/>
  <c r="C30" i="1"/>
  <c r="D30" i="1" s="1"/>
  <c r="C29" i="1"/>
  <c r="D29" i="1" s="1"/>
  <c r="C28" i="1"/>
  <c r="D28" i="1" s="1"/>
  <c r="C27" i="1"/>
  <c r="D27" i="1" s="1"/>
  <c r="C26" i="1"/>
  <c r="D26" i="1" s="1"/>
  <c r="C25" i="1"/>
  <c r="D25" i="1" s="1"/>
  <c r="C24" i="1"/>
  <c r="D24" i="1" s="1"/>
  <c r="C23" i="1"/>
  <c r="D23" i="1" s="1"/>
  <c r="C22" i="1"/>
  <c r="D22" i="1" s="1"/>
  <c r="C21" i="1"/>
  <c r="D21" i="1" s="1"/>
  <c r="C20" i="1"/>
  <c r="D20" i="1" s="1"/>
  <c r="C19" i="1"/>
  <c r="D19" i="1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C12" i="1"/>
  <c r="D12" i="1" s="1"/>
  <c r="C11" i="1"/>
  <c r="D11" i="1" s="1"/>
  <c r="C10" i="1"/>
  <c r="D10" i="1" s="1"/>
  <c r="C9" i="1"/>
  <c r="D9" i="1" s="1"/>
  <c r="C8" i="1"/>
  <c r="D8" i="1" s="1"/>
  <c r="C7" i="1"/>
  <c r="D7" i="1" s="1"/>
  <c r="C6" i="1"/>
  <c r="D6" i="1" s="1"/>
  <c r="D66" i="1" s="1"/>
  <c r="D19" i="5" l="1"/>
  <c r="D37" i="4"/>
  <c r="D33" i="3"/>
  <c r="D33" i="2"/>
</calcChain>
</file>

<file path=xl/sharedStrings.xml><?xml version="1.0" encoding="utf-8"?>
<sst xmlns="http://schemas.openxmlformats.org/spreadsheetml/2006/main" count="1575" uniqueCount="421">
  <si>
    <t>BP Cruise May 2012</t>
  </si>
  <si>
    <t>Station A1: Bellows Cruise 5-6-2012</t>
  </si>
  <si>
    <t>Stub = 1988</t>
  </si>
  <si>
    <t>Depth = surface</t>
  </si>
  <si>
    <t xml:space="preserve">volume (L) = </t>
  </si>
  <si>
    <t>Fields of view =</t>
  </si>
  <si>
    <t xml:space="preserve">% of filter = </t>
  </si>
  <si>
    <t>Species</t>
  </si>
  <si>
    <t>Cells</t>
  </si>
  <si>
    <t>Cells/filter</t>
  </si>
  <si>
    <t>Cells/liter</t>
  </si>
  <si>
    <t>Guindardia12444</t>
  </si>
  <si>
    <t>Chaetoceros12445</t>
  </si>
  <si>
    <t>Thalassiosira12467</t>
  </si>
  <si>
    <t>Bacteriastrum12446</t>
  </si>
  <si>
    <t>Thalassiosira12447</t>
  </si>
  <si>
    <t>Syracosphaera12448</t>
  </si>
  <si>
    <t>Hemiaulus12450</t>
  </si>
  <si>
    <t>Cyclotella choctawhatcheeana</t>
  </si>
  <si>
    <t>NItzschia12451</t>
  </si>
  <si>
    <t>Chaetoceros12452</t>
  </si>
  <si>
    <t>Neodelphineis pelagica</t>
  </si>
  <si>
    <t>Chaetoceros peruvianus (12454)</t>
  </si>
  <si>
    <t>Thalassionema12418</t>
  </si>
  <si>
    <t>Chaetoceros12455</t>
  </si>
  <si>
    <t>Cyclotella12456,12462</t>
  </si>
  <si>
    <t>Diploneis12457</t>
  </si>
  <si>
    <t>Chaetoceros12423</t>
  </si>
  <si>
    <t>Navicula sp.</t>
  </si>
  <si>
    <t>holococcolith12458,12460</t>
  </si>
  <si>
    <t>Chaetoceros12459</t>
  </si>
  <si>
    <t>Gephyrocapsa oceanica</t>
  </si>
  <si>
    <t>Chaetoceros spore</t>
  </si>
  <si>
    <t>Skeletonema sp.</t>
  </si>
  <si>
    <t>Cocconeis12463</t>
  </si>
  <si>
    <t>dinoflagellate12646</t>
  </si>
  <si>
    <t>Haslea warwickae</t>
  </si>
  <si>
    <t>Paulinella ovalis</t>
  </si>
  <si>
    <t>Navicula12465</t>
  </si>
  <si>
    <t>Amphora12466</t>
  </si>
  <si>
    <t>Michaelsarsia12468</t>
  </si>
  <si>
    <t>Lyrella12470</t>
  </si>
  <si>
    <t>Prorocentrum12471</t>
  </si>
  <si>
    <t>Pseudonitzschia sp.</t>
  </si>
  <si>
    <t>Paralia sulcata</t>
  </si>
  <si>
    <t>Achnanthes12472</t>
  </si>
  <si>
    <t>Mastogloia12473</t>
  </si>
  <si>
    <t>Fallacia12480</t>
  </si>
  <si>
    <t>Calyptrolithosphaera(12474)</t>
  </si>
  <si>
    <t>Chaetoceros12422</t>
  </si>
  <si>
    <t>Plagiogramma morteni</t>
  </si>
  <si>
    <t>Tryblionella12475</t>
  </si>
  <si>
    <t>Minidiscus12476</t>
  </si>
  <si>
    <t>Navicula12477</t>
  </si>
  <si>
    <t>Asteromphalus sarcophagus</t>
  </si>
  <si>
    <t>Cyclotella12478</t>
  </si>
  <si>
    <t>Dinoflagellate12481</t>
  </si>
  <si>
    <t>Thalassionema12482</t>
  </si>
  <si>
    <t>Asteromphalus12058</t>
  </si>
  <si>
    <t>Chaetoceros didyma</t>
  </si>
  <si>
    <t>TOTAL</t>
  </si>
  <si>
    <t>Number of species</t>
  </si>
  <si>
    <t>BP Cruise May 2012--R/V Bellows</t>
  </si>
  <si>
    <t>Station A5: Bellows Cruise 5-6-12</t>
  </si>
  <si>
    <t>Stub = 1997</t>
  </si>
  <si>
    <t>Syracosphaera12530</t>
  </si>
  <si>
    <t>Gephyrocapsa ericsonii</t>
  </si>
  <si>
    <t>Emiliania huxleyi</t>
  </si>
  <si>
    <t>Rhabdosphaera12352</t>
  </si>
  <si>
    <t>Syracosphaera ossa</t>
  </si>
  <si>
    <t>Nitzschia silicula</t>
  </si>
  <si>
    <t>Cylindrotheca sp.</t>
  </si>
  <si>
    <t>Prorocentrum spore-type</t>
  </si>
  <si>
    <t>number of species</t>
  </si>
  <si>
    <t>Stub  = 1998</t>
  </si>
  <si>
    <t>Depth = 20 m</t>
  </si>
  <si>
    <t>Neodelphineis sp.</t>
  </si>
  <si>
    <t>synedroid12551</t>
  </si>
  <si>
    <t>Thalassiosira12553</t>
  </si>
  <si>
    <t>Thalassiosira (toothed)</t>
  </si>
  <si>
    <t>Leptocylindrus danica</t>
  </si>
  <si>
    <t>Minidiscus trioculatus</t>
  </si>
  <si>
    <t>Syracosphaera molischii (12554)</t>
  </si>
  <si>
    <t>Bacteriastrum12555</t>
  </si>
  <si>
    <t>Chaetoceros12556</t>
  </si>
  <si>
    <t>Nitzschia (lemon-shaped)</t>
  </si>
  <si>
    <t>Nitzschia (oval-shaped)</t>
  </si>
  <si>
    <t>Chaetoceros12557</t>
  </si>
  <si>
    <t>spore</t>
  </si>
  <si>
    <t>Thalassionema (small, pore)</t>
  </si>
  <si>
    <t>Hemiaulus hauckii</t>
  </si>
  <si>
    <t>Rhizosolenia setigera</t>
  </si>
  <si>
    <t>Cylindrotheca12559</t>
  </si>
  <si>
    <t>naviculoid12560</t>
  </si>
  <si>
    <t>Stub  = 1999</t>
  </si>
  <si>
    <t>Depth = 36 m</t>
  </si>
  <si>
    <t>Prorocentrum12563</t>
  </si>
  <si>
    <t>Holococcolith12564</t>
  </si>
  <si>
    <t>Syracosphaera pulchra (12565)</t>
  </si>
  <si>
    <t>Prorocentrum12566</t>
  </si>
  <si>
    <t>Chaetoceros12567</t>
  </si>
  <si>
    <t>Umbellosphaera tenuis</t>
  </si>
  <si>
    <t>Pseudonitzschia12568</t>
  </si>
  <si>
    <t>Haslea12561</t>
  </si>
  <si>
    <t>Chaetoceros12570</t>
  </si>
  <si>
    <t>Gephyrocapsa12571</t>
  </si>
  <si>
    <t>Ceratium12562</t>
  </si>
  <si>
    <t>Amphora12572</t>
  </si>
  <si>
    <t>Nitzschia12575</t>
  </si>
  <si>
    <t>Chaetoceros12579</t>
  </si>
  <si>
    <t>Syracosphaera12580</t>
  </si>
  <si>
    <t>Proboscia alata</t>
  </si>
  <si>
    <t>Minodiscus trioculatus</t>
  </si>
  <si>
    <t>Total</t>
  </si>
  <si>
    <t>number of scecies</t>
  </si>
  <si>
    <t>Station A9: Bellows Cruise 5-6-2012</t>
  </si>
  <si>
    <t>Stub 2009</t>
  </si>
  <si>
    <t>Nitzschia cf sicula (11640)</t>
  </si>
  <si>
    <t>Fragilariopsis cf pseudonana</t>
  </si>
  <si>
    <t>Nitzschia11642</t>
  </si>
  <si>
    <t>Bacteriastrum sp.</t>
  </si>
  <si>
    <t>Prorocentrum11643</t>
  </si>
  <si>
    <t>Prorocentrum11644</t>
  </si>
  <si>
    <t>Emiliania</t>
  </si>
  <si>
    <t>Gephyrocapsa</t>
  </si>
  <si>
    <t>Syracosphaera</t>
  </si>
  <si>
    <t>Stub 2010</t>
  </si>
  <si>
    <t>Fragilariopsis long (11640, 11658)</t>
  </si>
  <si>
    <t>Syracosphaera11654</t>
  </si>
  <si>
    <t>Thoracosphaera11656</t>
  </si>
  <si>
    <t>Rhizosolenia setigera (11657)</t>
  </si>
  <si>
    <t>Prorocentrum11659</t>
  </si>
  <si>
    <t>Thoracosphaera11660</t>
  </si>
  <si>
    <t>Thalassionema11662</t>
  </si>
  <si>
    <t>Syracosphaera molishcii (11663)</t>
  </si>
  <si>
    <t>Guinardia delicatula</t>
  </si>
  <si>
    <t>Nitzschia11665</t>
  </si>
  <si>
    <t>Actinocyclus11666</t>
  </si>
  <si>
    <t>Coscinodiscus11667</t>
  </si>
  <si>
    <t>Lorica11668</t>
  </si>
  <si>
    <t>Depth = 40 m</t>
  </si>
  <si>
    <t>Halsea warwickae</t>
  </si>
  <si>
    <t>lorica11672</t>
  </si>
  <si>
    <t>Nitzschia11673</t>
  </si>
  <si>
    <t>Prorocentrum11674</t>
  </si>
  <si>
    <t>chain11675</t>
  </si>
  <si>
    <t>Nitzschia11677</t>
  </si>
  <si>
    <t>Syracosphaera11678</t>
  </si>
  <si>
    <t>Syracosphaera molischii</t>
  </si>
  <si>
    <t>sphere11679</t>
  </si>
  <si>
    <t>Fragilariopsis11680</t>
  </si>
  <si>
    <t>Haslea (Mastogloia)11681</t>
  </si>
  <si>
    <t>Depth = 50 m</t>
  </si>
  <si>
    <t>Chaetoceros11707/11708</t>
  </si>
  <si>
    <t>Diploneis11709</t>
  </si>
  <si>
    <t>Chaetoceros11712</t>
  </si>
  <si>
    <t>Nitzschia bicapitata (11714)</t>
  </si>
  <si>
    <t>Cocconeis11715</t>
  </si>
  <si>
    <t>Thalassionema11717</t>
  </si>
  <si>
    <t>Pseudonitzschia11718)</t>
  </si>
  <si>
    <t>Hemiaulus sinensis</t>
  </si>
  <si>
    <t>Chaetoceros spore (11721)</t>
  </si>
  <si>
    <t>Chaetoceros peruvianus</t>
  </si>
  <si>
    <t>Thalassiosira oceanica (11725)</t>
  </si>
  <si>
    <t>Thoracosphaera heimii</t>
  </si>
  <si>
    <t>pennate11722</t>
  </si>
  <si>
    <t>Chaetoceros11723</t>
  </si>
  <si>
    <t>Thalassionema11724</t>
  </si>
  <si>
    <t>Nitzschia sp.</t>
  </si>
  <si>
    <t>Cylindrotheca11726</t>
  </si>
  <si>
    <t>Algirosphaera11727</t>
  </si>
  <si>
    <t>Diploneis11728</t>
  </si>
  <si>
    <t>Gephyrocapsa11729</t>
  </si>
  <si>
    <t>Cylindrotheca11730</t>
  </si>
  <si>
    <t>Neodelphineis indica</t>
  </si>
  <si>
    <t>Diploneis11732</t>
  </si>
  <si>
    <t>Thalassiosira11733</t>
  </si>
  <si>
    <t>Navicula11734</t>
  </si>
  <si>
    <t>Acanthoica11747</t>
  </si>
  <si>
    <t>Thalassiosira monoprorocyclus</t>
  </si>
  <si>
    <t>curved synedroid</t>
  </si>
  <si>
    <t>Diploneis11742</t>
  </si>
  <si>
    <t>Detonula pumila</t>
  </si>
  <si>
    <t>Thalassiosira11735</t>
  </si>
  <si>
    <t>Tryblionella11736</t>
  </si>
  <si>
    <t>Guinardia11746</t>
  </si>
  <si>
    <t>Chaetoceros11738</t>
  </si>
  <si>
    <t>Pleurosigma11711</t>
  </si>
  <si>
    <t>Cyclotella11739</t>
  </si>
  <si>
    <t>coccolith11740</t>
  </si>
  <si>
    <t>Nitzschia9128</t>
  </si>
  <si>
    <t>Skeletonema costatum</t>
  </si>
  <si>
    <t>large pennate</t>
  </si>
  <si>
    <t>Guindardia (thin)</t>
  </si>
  <si>
    <t>Rhizosolenia11706</t>
  </si>
  <si>
    <t>Nitzschia11741</t>
  </si>
  <si>
    <t>Cylindrotheca sp</t>
  </si>
  <si>
    <t>Shionodiscus oestrupii</t>
  </si>
  <si>
    <t>Umbellifera tenuis</t>
  </si>
  <si>
    <t>Station A9 Bellows Cruise 5-6-2012</t>
  </si>
  <si>
    <t>Depth = 60 m</t>
  </si>
  <si>
    <t>Pseudonitzschia11752</t>
  </si>
  <si>
    <t>Thalassiosira oceanica</t>
  </si>
  <si>
    <t>Fragilariopsis cf pseudonana (11768)</t>
  </si>
  <si>
    <t>Gephyrocapsa11755</t>
  </si>
  <si>
    <t>Fragilariopsis11756</t>
  </si>
  <si>
    <t>Fragilariopsis11759</t>
  </si>
  <si>
    <t>Pseudonitzschia11761</t>
  </si>
  <si>
    <t>Fragilariopsis11763</t>
  </si>
  <si>
    <t>Chaetoceros11766</t>
  </si>
  <si>
    <t>Skeletonema costatatum (117670</t>
  </si>
  <si>
    <t>Gephyrocapsa11769</t>
  </si>
  <si>
    <t>Thalassionema11751</t>
  </si>
  <si>
    <t>pennate11771</t>
  </si>
  <si>
    <t>Guindardia (slot)</t>
  </si>
  <si>
    <t>Navicula11773</t>
  </si>
  <si>
    <t>Fragilaria11772</t>
  </si>
  <si>
    <t>Nitzschia girdle</t>
  </si>
  <si>
    <t>Thalassionema (far)</t>
  </si>
  <si>
    <t>Thalassionema (long close)</t>
  </si>
  <si>
    <t>Depth = 86 m</t>
  </si>
  <si>
    <t>Pseudonitzschia11761 (11788)</t>
  </si>
  <si>
    <t>Thalassiosira11778</t>
  </si>
  <si>
    <t>Nitzschia silicula var rostrata (11783)</t>
  </si>
  <si>
    <t>Thalassionema nitzschioides</t>
  </si>
  <si>
    <t>Thalassiosira curviseriata (11779)</t>
  </si>
  <si>
    <t>Nitzschia bicapitata</t>
  </si>
  <si>
    <t>Minidiscus trioculatus (11780)</t>
  </si>
  <si>
    <t>Thalassiosira11770</t>
  </si>
  <si>
    <t>Pseudonitzschia sp</t>
  </si>
  <si>
    <t>Calciosolenia murrayi (8954)</t>
  </si>
  <si>
    <t>Thalassionema frauenfeldii</t>
  </si>
  <si>
    <t>Cocconeis11789</t>
  </si>
  <si>
    <t>Nitzschia11790</t>
  </si>
  <si>
    <t>Holococcolith8957</t>
  </si>
  <si>
    <t>Guinardia11792</t>
  </si>
  <si>
    <t>Number</t>
  </si>
  <si>
    <t>Stub</t>
  </si>
  <si>
    <t>Source</t>
  </si>
  <si>
    <t>Instrument</t>
  </si>
  <si>
    <t>Magnification</t>
  </si>
  <si>
    <t>Tilt</t>
  </si>
  <si>
    <t>Genus/Description</t>
  </si>
  <si>
    <t>Second taxon</t>
  </si>
  <si>
    <t>Interesting features</t>
  </si>
  <si>
    <t>Note</t>
  </si>
  <si>
    <t>File Name</t>
  </si>
  <si>
    <t>Month photographed</t>
  </si>
  <si>
    <t>Stub 1988</t>
  </si>
  <si>
    <t>JEOL 6480LV</t>
  </si>
  <si>
    <t>Paulinella</t>
  </si>
  <si>
    <t>Thalassionema</t>
  </si>
  <si>
    <t>Chaetoceros</t>
  </si>
  <si>
    <t>Cyclotella</t>
  </si>
  <si>
    <t>Bellows Cruise 5-6-2012, Station A1, surface</t>
  </si>
  <si>
    <t>Guinardia</t>
  </si>
  <si>
    <t>Bacteriastrum</t>
  </si>
  <si>
    <t>Thalassiosira</t>
  </si>
  <si>
    <t>Hemiaulus</t>
  </si>
  <si>
    <t>Nitzschia</t>
  </si>
  <si>
    <t>Amphora</t>
  </si>
  <si>
    <t>peruvianus</t>
  </si>
  <si>
    <t>Diploneis</t>
  </si>
  <si>
    <t>Holococcolith</t>
  </si>
  <si>
    <t>silicula</t>
  </si>
  <si>
    <t>Cocconeis</t>
  </si>
  <si>
    <t>dinoflagellate</t>
  </si>
  <si>
    <t>Navicula</t>
  </si>
  <si>
    <t>Michaelsarsia</t>
  </si>
  <si>
    <t>Lyrella</t>
  </si>
  <si>
    <t>Prorocentrum</t>
  </si>
  <si>
    <t>Achnanthes</t>
  </si>
  <si>
    <t>Mastogloia</t>
  </si>
  <si>
    <t>Calyptrolithophora</t>
  </si>
  <si>
    <t>Tryblionella</t>
  </si>
  <si>
    <t>Minidiscus</t>
  </si>
  <si>
    <t>Fallacia</t>
  </si>
  <si>
    <t>Stub 1997</t>
  </si>
  <si>
    <t>Bellows Cruise 5-6-2012, Station A5, surface</t>
  </si>
  <si>
    <t>Sphaerocalyptra</t>
  </si>
  <si>
    <t>quadridentata</t>
  </si>
  <si>
    <t>Rhabdosphaera</t>
  </si>
  <si>
    <t>Stub 1998</t>
  </si>
  <si>
    <t>Bellows Cruise 5-6-2012, Station A5, 20 meters</t>
  </si>
  <si>
    <t>Coscinodiscus</t>
  </si>
  <si>
    <t>synedroid</t>
  </si>
  <si>
    <t>molischii?</t>
  </si>
  <si>
    <t>fine</t>
  </si>
  <si>
    <t>Cylindrotheca</t>
  </si>
  <si>
    <t>naviculoid</t>
  </si>
  <si>
    <t>Haslea</t>
  </si>
  <si>
    <t>Stub 1999</t>
  </si>
  <si>
    <t>Bellows Cruise 5-6-2012, Station A5, 36 meters</t>
  </si>
  <si>
    <t>Ceratium</t>
  </si>
  <si>
    <t>pulchra</t>
  </si>
  <si>
    <t>Pseudonitzschia</t>
  </si>
  <si>
    <t>Fragilariopsis</t>
  </si>
  <si>
    <t>pseudonana</t>
  </si>
  <si>
    <t>conopeum</t>
  </si>
  <si>
    <t>VSU--SEM JEOL 640LV</t>
  </si>
  <si>
    <t>ericsonii</t>
  </si>
  <si>
    <t>sicula-type</t>
  </si>
  <si>
    <t>Calciosolenia</t>
  </si>
  <si>
    <t>Thoracosphaera</t>
  </si>
  <si>
    <t>Rhizosolenia</t>
  </si>
  <si>
    <t>setigera</t>
  </si>
  <si>
    <t>molischii</t>
  </si>
  <si>
    <t>oceanica</t>
  </si>
  <si>
    <t>Actinocyclus</t>
  </si>
  <si>
    <t>lorica</t>
  </si>
  <si>
    <t>Stub 2011</t>
  </si>
  <si>
    <t>huxleyii</t>
  </si>
  <si>
    <t>chain</t>
  </si>
  <si>
    <t>sphere</t>
  </si>
  <si>
    <t>Stub 2012</t>
  </si>
  <si>
    <t>Pleurosigma</t>
  </si>
  <si>
    <t>bicapitata</t>
  </si>
  <si>
    <t>spore?</t>
  </si>
  <si>
    <t>pennate</t>
  </si>
  <si>
    <t>Algirosphaera</t>
  </si>
  <si>
    <t>Calcidiscus</t>
  </si>
  <si>
    <t>plate</t>
  </si>
  <si>
    <t>coccolith</t>
  </si>
  <si>
    <t>Synedra</t>
  </si>
  <si>
    <t>curved</t>
  </si>
  <si>
    <t>Stub 2013</t>
  </si>
  <si>
    <t>Skeletonema</t>
  </si>
  <si>
    <t>Fragilaria</t>
  </si>
  <si>
    <t>Stub 2014</t>
  </si>
  <si>
    <t>trioculatus</t>
  </si>
  <si>
    <t>Images</t>
  </si>
  <si>
    <t xml:space="preserve">Images </t>
  </si>
  <si>
    <t>Paulinella12417</t>
  </si>
  <si>
    <t>Thalassionema12418,  Thalassionema12418a, Thalassionema12418b</t>
  </si>
  <si>
    <t>Cyclotella12424</t>
  </si>
  <si>
    <t>Syracosphaera12448, Syracosphaera12448a</t>
  </si>
  <si>
    <t>Amphora12453</t>
  </si>
  <si>
    <t>Chaetoceros12454</t>
  </si>
  <si>
    <t>holococcolith12458, holococcolith12460</t>
  </si>
  <si>
    <t>Nitzschia12461</t>
  </si>
  <si>
    <t>Cyclotella12456, Cyclotella12462</t>
  </si>
  <si>
    <t>dinoflagellate12464</t>
  </si>
  <si>
    <t>Michaelsarsia12468, Michaelsarsia12468a</t>
  </si>
  <si>
    <t>Calyptrolithosphaera12474</t>
  </si>
  <si>
    <t>Cyclotella12478, Cyclotella12478a</t>
  </si>
  <si>
    <t>Thalassionema12482, Thalassionema12482a</t>
  </si>
  <si>
    <t>Chaetoceros12421</t>
  </si>
  <si>
    <t>Chaetoceros12422, Chaetoceros12422a</t>
  </si>
  <si>
    <t>Sphaerocalyptra12531</t>
  </si>
  <si>
    <t>spore12558</t>
  </si>
  <si>
    <t>Syracosphaera12554</t>
  </si>
  <si>
    <t>synedroid12551, synedroid12551a</t>
  </si>
  <si>
    <t>Syracosphaera12565</t>
  </si>
  <si>
    <t>Fragilariopsis12573, Fragilariopsis12573a</t>
  </si>
  <si>
    <t>Nitzschia12575, Nitzschia12575a, Nitzschia12575b</t>
  </si>
  <si>
    <t>Nitzschia12578</t>
  </si>
  <si>
    <t>Gephyrocapsa10802</t>
  </si>
  <si>
    <t>Nitzschia11640</t>
  </si>
  <si>
    <t>Fragilariopsis11641</t>
  </si>
  <si>
    <t>Syracosphaera11655</t>
  </si>
  <si>
    <t>Thalassiosira11664</t>
  </si>
  <si>
    <t>Syracosphaera11663</t>
  </si>
  <si>
    <t>Nitzschia11658</t>
  </si>
  <si>
    <t>Rhizosolenia11657</t>
  </si>
  <si>
    <t>Gephyrocapsa11670</t>
  </si>
  <si>
    <t>Emiliania11671</t>
  </si>
  <si>
    <t>Fragilariopsis11676</t>
  </si>
  <si>
    <t>Mastogloia11681, Mastogloia11681a</t>
  </si>
  <si>
    <t>Chaetoceros11707, Chaetoceros11707a</t>
  </si>
  <si>
    <t>Chaetoceros11712, Chaetoceros11712a</t>
  </si>
  <si>
    <t>Nitzschia11714</t>
  </si>
  <si>
    <t>Gephyrocapsa11716</t>
  </si>
  <si>
    <t>Pseudonitzschia11718, Pseudonitzschia11718a</t>
  </si>
  <si>
    <t>Chaetoceros spore11721</t>
  </si>
  <si>
    <t>Thalassiosira11725</t>
  </si>
  <si>
    <t>Pseudonitzschia11752, Pseudonitzschia11752a, Pseudonitzschia11752b</t>
  </si>
  <si>
    <t>Fragilariopsis11756, Fragilariopsis11756a, Fragilariopsis11756b</t>
  </si>
  <si>
    <t>Fragilariopsis11759, Fragilariopsis11759a</t>
  </si>
  <si>
    <t>Pseudonitzschia11761, Pseudonitzschia11761a</t>
  </si>
  <si>
    <t>Fragilariopsis11763, Fragilariopsis11763a, Fragilariopsis11763b</t>
  </si>
  <si>
    <t>Skeletonema11767</t>
  </si>
  <si>
    <t>Fragilariopsis11768</t>
  </si>
  <si>
    <t>Thalassiosira11779</t>
  </si>
  <si>
    <t>Minidiscus11780</t>
  </si>
  <si>
    <t>Nitzschia11781, Nitzschia11781a</t>
  </si>
  <si>
    <t>Nitzschia11783, Nitzschia11783a, Nitzschia11783b</t>
  </si>
  <si>
    <t>Nitzschia11786</t>
  </si>
  <si>
    <t>Pseudonitzschia11788</t>
  </si>
  <si>
    <t>Nitzschia11790, Nitzschia11790a</t>
  </si>
  <si>
    <t>Gephyrocapsa oceanica (11716)</t>
  </si>
  <si>
    <t>Rhizosolenia11710</t>
  </si>
  <si>
    <t xml:space="preserve">Rhizosolenia setigera </t>
  </si>
  <si>
    <t>Fragilariopsis pseudonana</t>
  </si>
  <si>
    <t>Cyclotella cf. litoralis</t>
  </si>
  <si>
    <t>Nitzschia sicula (12461)</t>
  </si>
  <si>
    <t>Thalassionema (small)</t>
  </si>
  <si>
    <t>Nitzschia sicula v rostrata</t>
  </si>
  <si>
    <t>Sphaerocalyptra quadidentata (12531)</t>
  </si>
  <si>
    <t>Nitzschia sicula</t>
  </si>
  <si>
    <t>Nitzschia cf sicula (pointed)</t>
  </si>
  <si>
    <t>fragilariopsis</t>
  </si>
  <si>
    <t>Thalassiosira oceanica (11664)</t>
  </si>
  <si>
    <t>Nitzschia sicula-- rostrate</t>
  </si>
  <si>
    <t>toxoneides</t>
  </si>
  <si>
    <t>Nanoneis sp.</t>
  </si>
  <si>
    <t>sicula</t>
  </si>
  <si>
    <t>Nitzschia sicula (11786)</t>
  </si>
  <si>
    <t>Nitzschia sicula (11781)</t>
  </si>
  <si>
    <t>curviseriata</t>
  </si>
  <si>
    <t>BP project, Bellows Cruise 5-6-2012, Station A9, surface, filter</t>
  </si>
  <si>
    <t>BP project, Bellows Cruise 5-6-2012, Station A9, 20 m, filter</t>
  </si>
  <si>
    <t>BP project Bellows  Cruise 5-6-2012, Station A9, 40 m, filter</t>
  </si>
  <si>
    <t>BP Project, Bellows Cruise 5-6-2012, Station A9, 50 m, filter</t>
  </si>
  <si>
    <t>BP project Bellows Cruise 5-6-2012, Station A9, 60 m, filter</t>
  </si>
  <si>
    <t>BP project Bellows Cruise 5-6-2012, Station A9, 86 m, filter</t>
  </si>
  <si>
    <t>Acanthoica</t>
  </si>
  <si>
    <t>quattrospina</t>
  </si>
  <si>
    <t>Calciopappus</t>
  </si>
  <si>
    <t>rigidus</t>
  </si>
  <si>
    <t>Calciopappus rigidus</t>
  </si>
  <si>
    <t>Calciopappus11737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</si>
</sst>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%"/>
    <numFmt numFmtId="165" formatCode="_(* #,##0_);_(* \(#,##0\);_(* &quot;-&quot;??_);_(@_)"/>
    <numFmt numFmtId="166" formatCode="#,##0.0"/>
    <numFmt numFmtId="167" formatCode="m/d/yy"/>
    <numFmt numFmtId="168" formatCode="[$-409]mmmm\-yy;@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2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65" fontId="2" fillId="0" borderId="0" xfId="1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1" applyNumberFormat="1" applyFont="1" applyAlignment="1">
      <alignment horizontal="center"/>
    </xf>
    <xf numFmtId="165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1" applyNumberFormat="1" applyFont="1" applyAlignment="1">
      <alignment horizontal="center" vertical="center"/>
    </xf>
    <xf numFmtId="0" fontId="2" fillId="0" borderId="0" xfId="1" applyNumberFormat="1" applyFont="1" applyAlignment="1">
      <alignment horizontal="left"/>
    </xf>
    <xf numFmtId="0" fontId="0" fillId="0" borderId="0" xfId="1" applyNumberFormat="1" applyFont="1" applyAlignment="1">
      <alignment horizontal="center"/>
    </xf>
    <xf numFmtId="165" fontId="0" fillId="0" borderId="0" xfId="1" applyNumberFormat="1" applyFont="1"/>
    <xf numFmtId="0" fontId="0" fillId="0" borderId="0" xfId="0" applyAlignment="1">
      <alignment horizontal="center" vertical="center"/>
    </xf>
    <xf numFmtId="1" fontId="0" fillId="0" borderId="0" xfId="0" applyNumberFormat="1"/>
    <xf numFmtId="165" fontId="0" fillId="0" borderId="0" xfId="0" applyNumberFormat="1" applyAlignment="1">
      <alignment horizontal="center"/>
    </xf>
    <xf numFmtId="0" fontId="0" fillId="0" borderId="0" xfId="0" applyAlignment="1"/>
    <xf numFmtId="3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/>
    <xf numFmtId="167" fontId="0" fillId="0" borderId="0" xfId="0" applyNumberFormat="1" applyAlignment="1">
      <alignment horizontal="center"/>
    </xf>
    <xf numFmtId="168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168" fontId="0" fillId="0" borderId="0" xfId="0" applyNumberFormat="1" applyFill="1"/>
    <xf numFmtId="164" fontId="2" fillId="0" borderId="0" xfId="2" applyNumberFormat="1" applyFont="1" applyAlignment="1">
      <alignment horizontal="center"/>
    </xf>
    <xf numFmtId="165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1" applyNumberFormat="1" applyFont="1" applyFill="1" applyAlignment="1">
      <alignment horizontal="left"/>
    </xf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opLeftCell="A25" workbookViewId="0">
      <selection activeCell="J29" sqref="J29"/>
    </sheetView>
  </sheetViews>
  <sheetFormatPr defaultRowHeight="15" x14ac:dyDescent="0.25"/>
  <cols>
    <col min="1" max="1" width="32.5703125" bestFit="1" customWidth="1"/>
    <col min="2" max="2" width="14.85546875" bestFit="1" customWidth="1"/>
    <col min="3" max="3" width="12.28515625" bestFit="1" customWidth="1"/>
    <col min="4" max="4" width="9.85546875" bestFit="1" customWidth="1"/>
  </cols>
  <sheetData>
    <row r="1" spans="1:6" x14ac:dyDescent="0.25">
      <c r="A1" s="1" t="s">
        <v>0</v>
      </c>
      <c r="B1" s="2"/>
      <c r="C1" s="2"/>
      <c r="D1" s="2"/>
    </row>
    <row r="2" spans="1:6" x14ac:dyDescent="0.25">
      <c r="A2" s="1" t="s">
        <v>1</v>
      </c>
      <c r="B2" s="2"/>
      <c r="C2" s="2"/>
      <c r="D2" s="2"/>
    </row>
    <row r="3" spans="1:6" x14ac:dyDescent="0.25">
      <c r="A3" s="1" t="s">
        <v>2</v>
      </c>
      <c r="B3" s="2" t="s">
        <v>3</v>
      </c>
      <c r="C3" s="2" t="s">
        <v>4</v>
      </c>
      <c r="D3" s="2">
        <v>1</v>
      </c>
      <c r="F3" s="2" t="s">
        <v>331</v>
      </c>
    </row>
    <row r="4" spans="1:6" x14ac:dyDescent="0.25">
      <c r="A4" s="1" t="s">
        <v>5</v>
      </c>
      <c r="B4" s="2">
        <f>60+45+55+60</f>
        <v>220</v>
      </c>
      <c r="C4" s="2" t="s">
        <v>6</v>
      </c>
      <c r="D4" s="3">
        <f>+B4/60030</f>
        <v>3.6648342495418959E-3</v>
      </c>
    </row>
    <row r="5" spans="1:6" x14ac:dyDescent="0.25">
      <c r="A5" s="1" t="s">
        <v>7</v>
      </c>
      <c r="B5" s="2" t="s">
        <v>8</v>
      </c>
      <c r="C5" s="2" t="s">
        <v>9</v>
      </c>
      <c r="D5" s="2" t="s">
        <v>10</v>
      </c>
    </row>
    <row r="6" spans="1:6" x14ac:dyDescent="0.25">
      <c r="A6" s="1" t="s">
        <v>11</v>
      </c>
      <c r="B6" s="2">
        <v>14</v>
      </c>
      <c r="C6" s="4">
        <f>+B6/D4</f>
        <v>3820.090909090909</v>
      </c>
      <c r="D6" s="5">
        <f>+C6/D3</f>
        <v>3820.090909090909</v>
      </c>
      <c r="F6" s="1" t="s">
        <v>11</v>
      </c>
    </row>
    <row r="7" spans="1:6" x14ac:dyDescent="0.25">
      <c r="A7" s="1" t="s">
        <v>12</v>
      </c>
      <c r="B7" s="2">
        <v>65</v>
      </c>
      <c r="C7" s="6">
        <f>+B7/D4</f>
        <v>17736.136363636364</v>
      </c>
      <c r="D7" s="7">
        <f>+C7/D3</f>
        <v>17736.136363636364</v>
      </c>
      <c r="F7" s="1" t="s">
        <v>12</v>
      </c>
    </row>
    <row r="8" spans="1:6" x14ac:dyDescent="0.25">
      <c r="A8" s="1" t="s">
        <v>13</v>
      </c>
      <c r="B8" s="2">
        <v>3</v>
      </c>
      <c r="C8" s="6">
        <f>+B8/D4</f>
        <v>818.59090909090901</v>
      </c>
      <c r="D8" s="7">
        <f>+C8/D3</f>
        <v>818.59090909090901</v>
      </c>
      <c r="F8" s="1" t="s">
        <v>13</v>
      </c>
    </row>
    <row r="9" spans="1:6" x14ac:dyDescent="0.25">
      <c r="A9" s="1" t="s">
        <v>14</v>
      </c>
      <c r="B9" s="2">
        <v>7</v>
      </c>
      <c r="C9" s="6">
        <f>+B9/D4</f>
        <v>1910.0454545454545</v>
      </c>
      <c r="D9" s="7">
        <f>+C9/D3</f>
        <v>1910.0454545454545</v>
      </c>
      <c r="F9" s="1" t="s">
        <v>14</v>
      </c>
    </row>
    <row r="10" spans="1:6" x14ac:dyDescent="0.25">
      <c r="A10" s="1" t="s">
        <v>15</v>
      </c>
      <c r="B10" s="2">
        <v>2</v>
      </c>
      <c r="C10" s="6">
        <f>+B10/D4</f>
        <v>545.72727272727275</v>
      </c>
      <c r="D10" s="7">
        <f>+C10/D3</f>
        <v>545.72727272727275</v>
      </c>
      <c r="F10" s="1" t="s">
        <v>15</v>
      </c>
    </row>
    <row r="11" spans="1:6" x14ac:dyDescent="0.25">
      <c r="A11" s="1" t="s">
        <v>16</v>
      </c>
      <c r="B11" s="2">
        <v>4</v>
      </c>
      <c r="C11" s="6">
        <f>+B11/D4</f>
        <v>1091.4545454545455</v>
      </c>
      <c r="D11" s="7">
        <f>+C11/D3</f>
        <v>1091.4545454545455</v>
      </c>
      <c r="F11" s="1" t="s">
        <v>335</v>
      </c>
    </row>
    <row r="12" spans="1:6" x14ac:dyDescent="0.25">
      <c r="A12" s="1" t="s">
        <v>17</v>
      </c>
      <c r="B12" s="2">
        <v>2</v>
      </c>
      <c r="C12" s="6">
        <f>+B12/D4</f>
        <v>545.72727272727275</v>
      </c>
      <c r="D12" s="7">
        <f>+C12/D3</f>
        <v>545.72727272727275</v>
      </c>
      <c r="F12" s="1" t="s">
        <v>17</v>
      </c>
    </row>
    <row r="13" spans="1:6" x14ac:dyDescent="0.25">
      <c r="A13" s="1" t="s">
        <v>392</v>
      </c>
      <c r="B13" s="2">
        <v>25</v>
      </c>
      <c r="C13" s="6">
        <f>+B13/D4</f>
        <v>6821.590909090909</v>
      </c>
      <c r="D13" s="7">
        <f>+C13/D3</f>
        <v>6821.590909090909</v>
      </c>
    </row>
    <row r="14" spans="1:6" x14ac:dyDescent="0.25">
      <c r="A14" s="1" t="s">
        <v>393</v>
      </c>
      <c r="B14" s="2">
        <v>31</v>
      </c>
      <c r="C14" s="6">
        <f>+B14/D4</f>
        <v>8458.7727272727261</v>
      </c>
      <c r="D14" s="7">
        <f>+C14/D3</f>
        <v>8458.7727272727261</v>
      </c>
      <c r="F14" s="26" t="s">
        <v>334</v>
      </c>
    </row>
    <row r="15" spans="1:6" x14ac:dyDescent="0.25">
      <c r="A15" s="1" t="s">
        <v>19</v>
      </c>
      <c r="B15" s="2">
        <v>2</v>
      </c>
      <c r="C15" s="6">
        <f>+B15/D4</f>
        <v>545.72727272727275</v>
      </c>
      <c r="D15" s="7">
        <f>+C15/D3</f>
        <v>545.72727272727275</v>
      </c>
      <c r="F15" s="1" t="s">
        <v>19</v>
      </c>
    </row>
    <row r="16" spans="1:6" x14ac:dyDescent="0.25">
      <c r="A16" s="1" t="s">
        <v>20</v>
      </c>
      <c r="B16" s="2">
        <v>109</v>
      </c>
      <c r="C16" s="6">
        <f>+B16/D4</f>
        <v>29742.136363636364</v>
      </c>
      <c r="D16" s="7">
        <f>+C16/D3</f>
        <v>29742.136363636364</v>
      </c>
      <c r="F16" s="1" t="s">
        <v>20</v>
      </c>
    </row>
    <row r="17" spans="1:6" x14ac:dyDescent="0.25">
      <c r="A17" s="1" t="s">
        <v>21</v>
      </c>
      <c r="B17" s="2">
        <v>4</v>
      </c>
      <c r="C17" s="6">
        <f>+B17/D4</f>
        <v>1091.4545454545455</v>
      </c>
      <c r="D17" s="7">
        <f>+C17/D3</f>
        <v>1091.4545454545455</v>
      </c>
    </row>
    <row r="18" spans="1:6" x14ac:dyDescent="0.25">
      <c r="A18" s="1" t="s">
        <v>336</v>
      </c>
      <c r="B18" s="2">
        <v>1</v>
      </c>
      <c r="C18" s="6">
        <f>+B18/D4</f>
        <v>272.86363636363637</v>
      </c>
      <c r="D18" s="7">
        <f>+C18/D3</f>
        <v>272.86363636363637</v>
      </c>
      <c r="F18" s="29" t="s">
        <v>336</v>
      </c>
    </row>
    <row r="19" spans="1:6" x14ac:dyDescent="0.25">
      <c r="A19" s="1" t="s">
        <v>22</v>
      </c>
      <c r="B19" s="2">
        <v>1</v>
      </c>
      <c r="C19" s="6">
        <f>+B19/D4</f>
        <v>272.86363636363637</v>
      </c>
      <c r="D19" s="7">
        <f>+C19/D3</f>
        <v>272.86363636363637</v>
      </c>
      <c r="F19" s="1" t="s">
        <v>337</v>
      </c>
    </row>
    <row r="20" spans="1:6" x14ac:dyDescent="0.25">
      <c r="A20" s="1" t="s">
        <v>394</v>
      </c>
      <c r="B20" s="2">
        <v>20</v>
      </c>
      <c r="C20" s="6">
        <f>+B20/D4</f>
        <v>5457.272727272727</v>
      </c>
      <c r="D20" s="7">
        <f>+C20/D3</f>
        <v>5457.272727272727</v>
      </c>
      <c r="F20" t="s">
        <v>339</v>
      </c>
    </row>
    <row r="21" spans="1:6" x14ac:dyDescent="0.25">
      <c r="A21" s="1" t="s">
        <v>23</v>
      </c>
      <c r="B21" s="2">
        <v>41</v>
      </c>
      <c r="C21" s="6">
        <f>+B21/D4</f>
        <v>11187.40909090909</v>
      </c>
      <c r="D21" s="7">
        <f>+C21/D3</f>
        <v>11187.40909090909</v>
      </c>
      <c r="F21" t="s">
        <v>333</v>
      </c>
    </row>
    <row r="22" spans="1:6" x14ac:dyDescent="0.25">
      <c r="A22" s="1" t="s">
        <v>24</v>
      </c>
      <c r="B22" s="2">
        <v>71</v>
      </c>
      <c r="C22" s="6">
        <f>+B22/D4</f>
        <v>19373.31818181818</v>
      </c>
      <c r="D22" s="7">
        <f>+C22/D3</f>
        <v>19373.31818181818</v>
      </c>
      <c r="F22" s="1" t="s">
        <v>24</v>
      </c>
    </row>
    <row r="23" spans="1:6" x14ac:dyDescent="0.25">
      <c r="A23" s="1" t="s">
        <v>25</v>
      </c>
      <c r="B23" s="2">
        <v>2</v>
      </c>
      <c r="C23" s="6">
        <f>+B23/D4</f>
        <v>545.72727272727275</v>
      </c>
      <c r="D23" s="7">
        <f>+C23/D3</f>
        <v>545.72727272727275</v>
      </c>
      <c r="F23" t="s">
        <v>340</v>
      </c>
    </row>
    <row r="24" spans="1:6" x14ac:dyDescent="0.25">
      <c r="A24" s="1" t="s">
        <v>26</v>
      </c>
      <c r="B24" s="2">
        <v>2</v>
      </c>
      <c r="C24" s="6">
        <f>+B24/D4</f>
        <v>545.72727272727275</v>
      </c>
      <c r="D24" s="7">
        <f>+C24/D3</f>
        <v>545.72727272727275</v>
      </c>
      <c r="F24" s="1" t="s">
        <v>26</v>
      </c>
    </row>
    <row r="25" spans="1:6" x14ac:dyDescent="0.25">
      <c r="A25" s="1" t="s">
        <v>27</v>
      </c>
      <c r="B25" s="2">
        <v>7</v>
      </c>
      <c r="C25" s="6">
        <f>+B25/D4</f>
        <v>1910.0454545454545</v>
      </c>
      <c r="D25" s="7">
        <f>+C25/D3</f>
        <v>1910.0454545454545</v>
      </c>
      <c r="F25" t="s">
        <v>347</v>
      </c>
    </row>
    <row r="26" spans="1:6" x14ac:dyDescent="0.25">
      <c r="A26" s="1" t="s">
        <v>28</v>
      </c>
      <c r="B26" s="2">
        <v>1</v>
      </c>
      <c r="C26" s="6">
        <f>+B26/D4</f>
        <v>272.86363636363637</v>
      </c>
      <c r="D26" s="7">
        <f>+C26/D3</f>
        <v>272.86363636363637</v>
      </c>
    </row>
    <row r="27" spans="1:6" x14ac:dyDescent="0.25">
      <c r="A27" s="1" t="s">
        <v>29</v>
      </c>
      <c r="B27" s="2">
        <v>3</v>
      </c>
      <c r="C27" s="6">
        <f>+B27/D4</f>
        <v>818.59090909090901</v>
      </c>
      <c r="D27" s="7">
        <f>+C27/D3</f>
        <v>818.59090909090901</v>
      </c>
      <c r="F27" t="s">
        <v>338</v>
      </c>
    </row>
    <row r="28" spans="1:6" x14ac:dyDescent="0.25">
      <c r="A28" s="1" t="s">
        <v>30</v>
      </c>
      <c r="B28" s="2">
        <v>1</v>
      </c>
      <c r="C28" s="6">
        <f>+B28/D4</f>
        <v>272.86363636363637</v>
      </c>
      <c r="D28" s="7">
        <f>+C28/D3</f>
        <v>272.86363636363637</v>
      </c>
      <c r="F28" s="1" t="s">
        <v>30</v>
      </c>
    </row>
    <row r="29" spans="1:6" x14ac:dyDescent="0.25">
      <c r="A29" s="1" t="s">
        <v>395</v>
      </c>
      <c r="B29" s="2">
        <v>4</v>
      </c>
      <c r="C29" s="6">
        <f>+B29/D4</f>
        <v>1091.4545454545455</v>
      </c>
      <c r="D29" s="7">
        <f>+C29/D3</f>
        <v>1091.4545454545455</v>
      </c>
    </row>
    <row r="30" spans="1:6" x14ac:dyDescent="0.25">
      <c r="A30" s="1" t="s">
        <v>31</v>
      </c>
      <c r="B30" s="2">
        <v>2</v>
      </c>
      <c r="C30" s="6">
        <f>+B30/D4</f>
        <v>545.72727272727275</v>
      </c>
      <c r="D30" s="7">
        <f>+C30/D3</f>
        <v>545.72727272727275</v>
      </c>
    </row>
    <row r="31" spans="1:6" x14ac:dyDescent="0.25">
      <c r="A31" s="1" t="s">
        <v>32</v>
      </c>
      <c r="B31" s="2">
        <v>1</v>
      </c>
      <c r="C31" s="6">
        <f>+B31/D4</f>
        <v>272.86363636363637</v>
      </c>
      <c r="D31" s="7">
        <f>+C31/D3</f>
        <v>272.86363636363637</v>
      </c>
    </row>
    <row r="32" spans="1:6" x14ac:dyDescent="0.25">
      <c r="A32" s="1" t="s">
        <v>33</v>
      </c>
      <c r="B32" s="2">
        <v>1</v>
      </c>
      <c r="C32" s="6">
        <f>+B32/D4</f>
        <v>272.86363636363637</v>
      </c>
      <c r="D32" s="7">
        <f>+C32/D3</f>
        <v>272.86363636363637</v>
      </c>
    </row>
    <row r="33" spans="1:6" x14ac:dyDescent="0.25">
      <c r="A33" s="1" t="s">
        <v>34</v>
      </c>
      <c r="B33" s="2">
        <v>7</v>
      </c>
      <c r="C33" s="6">
        <f>+B33/D4</f>
        <v>1910.0454545454545</v>
      </c>
      <c r="D33" s="7">
        <f>+C33/D3</f>
        <v>1910.0454545454545</v>
      </c>
      <c r="F33" s="1" t="s">
        <v>34</v>
      </c>
    </row>
    <row r="34" spans="1:6" x14ac:dyDescent="0.25">
      <c r="A34" s="1" t="s">
        <v>396</v>
      </c>
      <c r="B34" s="2">
        <v>3</v>
      </c>
      <c r="C34" s="6">
        <f>+B34/D4</f>
        <v>818.59090909090901</v>
      </c>
      <c r="D34" s="7">
        <f>+C34/D3</f>
        <v>818.59090909090901</v>
      </c>
    </row>
    <row r="35" spans="1:6" x14ac:dyDescent="0.25">
      <c r="A35" s="1" t="s">
        <v>35</v>
      </c>
      <c r="B35" s="2">
        <v>1</v>
      </c>
      <c r="C35" s="6">
        <f>+B35/D4</f>
        <v>272.86363636363637</v>
      </c>
      <c r="D35" s="7">
        <f>+C35/D3</f>
        <v>272.86363636363637</v>
      </c>
      <c r="F35" s="26" t="s">
        <v>341</v>
      </c>
    </row>
    <row r="36" spans="1:6" x14ac:dyDescent="0.25">
      <c r="A36" s="1" t="s">
        <v>36</v>
      </c>
      <c r="B36" s="2">
        <v>3</v>
      </c>
      <c r="C36" s="6">
        <f>+B36/D4</f>
        <v>818.59090909090901</v>
      </c>
      <c r="D36" s="7">
        <f>+C36/D3</f>
        <v>818.59090909090901</v>
      </c>
    </row>
    <row r="37" spans="1:6" x14ac:dyDescent="0.25">
      <c r="A37" s="1" t="s">
        <v>37</v>
      </c>
      <c r="B37" s="2">
        <v>5</v>
      </c>
      <c r="C37" s="6">
        <f>+B37/D4</f>
        <v>1364.3181818181818</v>
      </c>
      <c r="D37" s="7">
        <f>+C37/D3</f>
        <v>1364.3181818181818</v>
      </c>
      <c r="F37" s="29" t="s">
        <v>332</v>
      </c>
    </row>
    <row r="38" spans="1:6" x14ac:dyDescent="0.25">
      <c r="A38" s="1" t="s">
        <v>38</v>
      </c>
      <c r="B38" s="2">
        <v>3</v>
      </c>
      <c r="C38" s="6">
        <f>+B38/D4</f>
        <v>818.59090909090901</v>
      </c>
      <c r="D38" s="7">
        <f>+C38/D3</f>
        <v>818.59090909090901</v>
      </c>
      <c r="F38" s="1" t="s">
        <v>38</v>
      </c>
    </row>
    <row r="39" spans="1:6" x14ac:dyDescent="0.25">
      <c r="A39" s="1" t="s">
        <v>39</v>
      </c>
      <c r="B39" s="2">
        <v>3</v>
      </c>
      <c r="C39" s="6">
        <f>+B39/D4</f>
        <v>818.59090909090901</v>
      </c>
      <c r="D39" s="7">
        <f>+C39/D3</f>
        <v>818.59090909090901</v>
      </c>
      <c r="F39" s="1" t="s">
        <v>39</v>
      </c>
    </row>
    <row r="40" spans="1:6" x14ac:dyDescent="0.25">
      <c r="A40" s="1" t="s">
        <v>40</v>
      </c>
      <c r="B40" s="2">
        <v>1</v>
      </c>
      <c r="C40" s="6">
        <f>+B40/D4</f>
        <v>272.86363636363637</v>
      </c>
      <c r="D40" s="7">
        <f>+C40/D3</f>
        <v>272.86363636363637</v>
      </c>
      <c r="F40" s="1" t="s">
        <v>342</v>
      </c>
    </row>
    <row r="41" spans="1:6" x14ac:dyDescent="0.25">
      <c r="A41" s="1" t="s">
        <v>41</v>
      </c>
      <c r="B41" s="2">
        <v>1</v>
      </c>
      <c r="C41" s="6">
        <f>+B41/D4</f>
        <v>272.86363636363637</v>
      </c>
      <c r="D41" s="7">
        <f>+C41/D3</f>
        <v>272.86363636363637</v>
      </c>
      <c r="F41" s="1" t="s">
        <v>41</v>
      </c>
    </row>
    <row r="42" spans="1:6" x14ac:dyDescent="0.25">
      <c r="A42" s="1" t="s">
        <v>42</v>
      </c>
      <c r="B42" s="2">
        <v>2</v>
      </c>
      <c r="C42" s="6">
        <f>+B42/D4</f>
        <v>545.72727272727275</v>
      </c>
      <c r="D42" s="7">
        <f>+C42/D3</f>
        <v>545.72727272727275</v>
      </c>
      <c r="F42" s="1" t="s">
        <v>42</v>
      </c>
    </row>
    <row r="43" spans="1:6" x14ac:dyDescent="0.25">
      <c r="A43" s="1" t="s">
        <v>43</v>
      </c>
      <c r="B43" s="2">
        <v>3</v>
      </c>
      <c r="C43" s="6">
        <f>+B43/D4</f>
        <v>818.59090909090901</v>
      </c>
      <c r="D43" s="7">
        <f>+C43/D3</f>
        <v>818.59090909090901</v>
      </c>
    </row>
    <row r="44" spans="1:6" x14ac:dyDescent="0.25">
      <c r="A44" s="1" t="s">
        <v>44</v>
      </c>
      <c r="B44" s="2">
        <v>1</v>
      </c>
      <c r="C44" s="6">
        <f>+B44/D4</f>
        <v>272.86363636363637</v>
      </c>
      <c r="D44" s="7">
        <f>+C44/D3</f>
        <v>272.86363636363637</v>
      </c>
    </row>
    <row r="45" spans="1:6" x14ac:dyDescent="0.25">
      <c r="A45" s="1" t="s">
        <v>45</v>
      </c>
      <c r="B45" s="2">
        <v>4</v>
      </c>
      <c r="C45" s="6">
        <f>+B45/D4</f>
        <v>1091.4545454545455</v>
      </c>
      <c r="D45" s="7">
        <f>+C45/D3</f>
        <v>1091.4545454545455</v>
      </c>
      <c r="F45" s="1" t="s">
        <v>45</v>
      </c>
    </row>
    <row r="46" spans="1:6" x14ac:dyDescent="0.25">
      <c r="A46" s="1" t="s">
        <v>46</v>
      </c>
      <c r="B46" s="2">
        <v>1</v>
      </c>
      <c r="C46" s="6">
        <f>+B46/D4</f>
        <v>272.86363636363637</v>
      </c>
      <c r="D46" s="7">
        <f>+C46/D3</f>
        <v>272.86363636363637</v>
      </c>
      <c r="F46" s="1" t="s">
        <v>46</v>
      </c>
    </row>
    <row r="47" spans="1:6" x14ac:dyDescent="0.25">
      <c r="A47" s="1" t="s">
        <v>47</v>
      </c>
      <c r="B47" s="2">
        <v>1</v>
      </c>
      <c r="C47" s="6">
        <f>+B47/D4</f>
        <v>272.86363636363637</v>
      </c>
      <c r="D47" s="7">
        <f>+C47/D3</f>
        <v>272.86363636363637</v>
      </c>
      <c r="F47" s="1" t="s">
        <v>47</v>
      </c>
    </row>
    <row r="48" spans="1:6" x14ac:dyDescent="0.25">
      <c r="A48" s="1" t="s">
        <v>48</v>
      </c>
      <c r="B48" s="2">
        <v>2</v>
      </c>
      <c r="C48" s="6">
        <f>+B48/D4</f>
        <v>545.72727272727275</v>
      </c>
      <c r="D48" s="7">
        <f>+C48/D3</f>
        <v>545.72727272727275</v>
      </c>
      <c r="F48" s="1" t="s">
        <v>343</v>
      </c>
    </row>
    <row r="49" spans="1:6" x14ac:dyDescent="0.25">
      <c r="A49" s="1" t="s">
        <v>49</v>
      </c>
      <c r="B49" s="2">
        <v>16</v>
      </c>
      <c r="C49" s="6">
        <f>+B49/D4</f>
        <v>4365.818181818182</v>
      </c>
      <c r="D49" s="7">
        <f>+C49/D3</f>
        <v>4365.818181818182</v>
      </c>
      <c r="F49" t="s">
        <v>346</v>
      </c>
    </row>
    <row r="50" spans="1:6" x14ac:dyDescent="0.25">
      <c r="A50" s="1" t="s">
        <v>50</v>
      </c>
      <c r="B50" s="2">
        <v>1</v>
      </c>
      <c r="C50" s="6">
        <f>+B50/D4</f>
        <v>272.86363636363637</v>
      </c>
      <c r="D50" s="7">
        <f>+C50/D3</f>
        <v>272.86363636363637</v>
      </c>
    </row>
    <row r="51" spans="1:6" x14ac:dyDescent="0.25">
      <c r="A51" s="1" t="s">
        <v>51</v>
      </c>
      <c r="B51" s="2">
        <v>1</v>
      </c>
      <c r="C51" s="6">
        <f>+B51/D4</f>
        <v>272.86363636363637</v>
      </c>
      <c r="D51" s="7">
        <f>+C51/D3</f>
        <v>272.86363636363637</v>
      </c>
      <c r="F51" s="1" t="s">
        <v>51</v>
      </c>
    </row>
    <row r="52" spans="1:6" x14ac:dyDescent="0.25">
      <c r="A52" s="1" t="s">
        <v>81</v>
      </c>
      <c r="B52" s="2">
        <v>1</v>
      </c>
      <c r="C52" s="6">
        <f>+B52/D4</f>
        <v>272.86363636363637</v>
      </c>
      <c r="D52" s="7">
        <f>+C52/D3</f>
        <v>272.86363636363637</v>
      </c>
      <c r="F52" s="1" t="s">
        <v>52</v>
      </c>
    </row>
    <row r="53" spans="1:6" x14ac:dyDescent="0.25">
      <c r="A53" s="1" t="s">
        <v>53</v>
      </c>
      <c r="B53" s="2">
        <v>1</v>
      </c>
      <c r="C53" s="6">
        <f>+B53/D4</f>
        <v>272.86363636363637</v>
      </c>
      <c r="D53" s="7">
        <f>+C53/D3</f>
        <v>272.86363636363637</v>
      </c>
      <c r="F53" s="1" t="s">
        <v>53</v>
      </c>
    </row>
    <row r="54" spans="1:6" x14ac:dyDescent="0.25">
      <c r="A54" s="1" t="s">
        <v>54</v>
      </c>
      <c r="B54" s="2">
        <v>1</v>
      </c>
      <c r="C54" s="6">
        <f>+B54/D4</f>
        <v>272.86363636363637</v>
      </c>
      <c r="D54" s="7">
        <f>+C54/D3</f>
        <v>272.86363636363637</v>
      </c>
    </row>
    <row r="55" spans="1:6" x14ac:dyDescent="0.25">
      <c r="A55" s="1" t="s">
        <v>55</v>
      </c>
      <c r="B55" s="2">
        <v>1</v>
      </c>
      <c r="C55" s="6">
        <f>+B55/D4</f>
        <v>272.86363636363637</v>
      </c>
      <c r="D55" s="7">
        <f>+C55/D3</f>
        <v>272.86363636363637</v>
      </c>
      <c r="F55" s="1" t="s">
        <v>344</v>
      </c>
    </row>
    <row r="56" spans="1:6" x14ac:dyDescent="0.25">
      <c r="A56" s="1" t="s">
        <v>56</v>
      </c>
      <c r="B56" s="2">
        <v>1</v>
      </c>
      <c r="C56" s="6">
        <f>+B56/D4</f>
        <v>272.86363636363637</v>
      </c>
      <c r="D56" s="7">
        <f>+C56/D3</f>
        <v>272.86363636363637</v>
      </c>
      <c r="F56" s="1" t="s">
        <v>56</v>
      </c>
    </row>
    <row r="57" spans="1:6" x14ac:dyDescent="0.25">
      <c r="A57" s="1" t="s">
        <v>57</v>
      </c>
      <c r="B57" s="2">
        <v>1</v>
      </c>
      <c r="C57" s="6">
        <f>+B57/D4</f>
        <v>272.86363636363637</v>
      </c>
      <c r="D57" s="7">
        <f>+C57/D3</f>
        <v>272.86363636363637</v>
      </c>
      <c r="F57" s="1" t="s">
        <v>345</v>
      </c>
    </row>
    <row r="58" spans="1:6" x14ac:dyDescent="0.25">
      <c r="A58" s="29" t="s">
        <v>58</v>
      </c>
      <c r="B58" s="2">
        <v>1</v>
      </c>
      <c r="C58" s="6">
        <f>+B58/D4</f>
        <v>272.86363636363637</v>
      </c>
      <c r="D58" s="7">
        <f>+C58/D3</f>
        <v>272.86363636363637</v>
      </c>
    </row>
    <row r="59" spans="1:6" x14ac:dyDescent="0.25">
      <c r="A59" s="1" t="s">
        <v>59</v>
      </c>
      <c r="B59" s="2">
        <v>4</v>
      </c>
      <c r="C59" s="6">
        <f>+B59/D4</f>
        <v>1091.4545454545455</v>
      </c>
      <c r="D59" s="7">
        <f>+C59/D3</f>
        <v>1091.4545454545455</v>
      </c>
    </row>
    <row r="60" spans="1:6" x14ac:dyDescent="0.25">
      <c r="B60" s="2"/>
      <c r="C60" s="6">
        <f>+B60/D4</f>
        <v>0</v>
      </c>
      <c r="D60" s="7">
        <f>+C60/D3</f>
        <v>0</v>
      </c>
    </row>
    <row r="61" spans="1:6" x14ac:dyDescent="0.25">
      <c r="B61" s="2"/>
      <c r="C61" s="6">
        <f>+B61/D4</f>
        <v>0</v>
      </c>
      <c r="D61" s="7">
        <f>+C61/D3</f>
        <v>0</v>
      </c>
    </row>
    <row r="62" spans="1:6" x14ac:dyDescent="0.25">
      <c r="B62" s="2"/>
      <c r="C62" s="6">
        <f>+B62/D4</f>
        <v>0</v>
      </c>
      <c r="D62" s="7">
        <f>+C62/D3</f>
        <v>0</v>
      </c>
    </row>
    <row r="63" spans="1:6" x14ac:dyDescent="0.25">
      <c r="B63" s="2"/>
      <c r="C63" s="6">
        <f>+B63/D4</f>
        <v>0</v>
      </c>
      <c r="D63" s="7">
        <f>+C63/D3</f>
        <v>0</v>
      </c>
    </row>
    <row r="64" spans="1:6" x14ac:dyDescent="0.25">
      <c r="B64" s="2"/>
      <c r="C64" s="6">
        <f>+B64/D4</f>
        <v>0</v>
      </c>
      <c r="D64" s="7">
        <f>+C64/D3</f>
        <v>0</v>
      </c>
    </row>
    <row r="65" spans="1:4" x14ac:dyDescent="0.25">
      <c r="B65" s="2"/>
    </row>
    <row r="66" spans="1:4" x14ac:dyDescent="0.25">
      <c r="A66" s="1" t="s">
        <v>60</v>
      </c>
      <c r="B66" s="2">
        <f>+SUM(B6:B64)</f>
        <v>496</v>
      </c>
      <c r="D66" s="8">
        <f>+SUM(D6:D64)</f>
        <v>135340.36363636373</v>
      </c>
    </row>
    <row r="67" spans="1:4" x14ac:dyDescent="0.25">
      <c r="A67" s="1" t="s">
        <v>61</v>
      </c>
      <c r="B67" s="2">
        <f>+COUNT(B6:B64)</f>
        <v>54</v>
      </c>
    </row>
    <row r="68" spans="1:4" x14ac:dyDescent="0.25">
      <c r="B68" s="2"/>
    </row>
    <row r="69" spans="1:4" x14ac:dyDescent="0.25">
      <c r="B69" s="2"/>
    </row>
    <row r="70" spans="1:4" x14ac:dyDescent="0.25">
      <c r="B70" s="2"/>
    </row>
    <row r="71" spans="1:4" x14ac:dyDescent="0.25">
      <c r="B71" s="2"/>
    </row>
    <row r="72" spans="1:4" x14ac:dyDescent="0.25">
      <c r="B72" s="2"/>
    </row>
    <row r="73" spans="1:4" x14ac:dyDescent="0.25">
      <c r="B73" s="2"/>
    </row>
    <row r="74" spans="1:4" x14ac:dyDescent="0.25">
      <c r="B74" s="2"/>
    </row>
    <row r="75" spans="1:4" x14ac:dyDescent="0.25">
      <c r="B75" s="2"/>
    </row>
    <row r="76" spans="1:4" x14ac:dyDescent="0.25">
      <c r="B76" s="2"/>
    </row>
    <row r="77" spans="1:4" x14ac:dyDescent="0.25">
      <c r="B77" s="2"/>
    </row>
    <row r="78" spans="1:4" x14ac:dyDescent="0.25">
      <c r="B78" s="2"/>
    </row>
    <row r="79" spans="1:4" x14ac:dyDescent="0.25">
      <c r="B79" s="2"/>
    </row>
    <row r="80" spans="1:4" x14ac:dyDescent="0.25">
      <c r="B80" s="2"/>
    </row>
    <row r="81" spans="2:2" x14ac:dyDescent="0.25">
      <c r="B81" s="2"/>
    </row>
    <row r="82" spans="2:2" x14ac:dyDescent="0.25">
      <c r="B82" s="2"/>
    </row>
    <row r="83" spans="2:2" x14ac:dyDescent="0.25">
      <c r="B83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A6" sqref="A6:XFD10"/>
    </sheetView>
  </sheetViews>
  <sheetFormatPr defaultRowHeight="15" x14ac:dyDescent="0.25"/>
  <cols>
    <col min="3" max="3" width="43.7109375" bestFit="1" customWidth="1"/>
    <col min="259" max="259" width="43.7109375" bestFit="1" customWidth="1"/>
    <col min="515" max="515" width="43.7109375" bestFit="1" customWidth="1"/>
    <col min="771" max="771" width="43.7109375" bestFit="1" customWidth="1"/>
    <col min="1027" max="1027" width="43.7109375" bestFit="1" customWidth="1"/>
    <col min="1283" max="1283" width="43.7109375" bestFit="1" customWidth="1"/>
    <col min="1539" max="1539" width="43.7109375" bestFit="1" customWidth="1"/>
    <col min="1795" max="1795" width="43.7109375" bestFit="1" customWidth="1"/>
    <col min="2051" max="2051" width="43.7109375" bestFit="1" customWidth="1"/>
    <col min="2307" max="2307" width="43.7109375" bestFit="1" customWidth="1"/>
    <col min="2563" max="2563" width="43.7109375" bestFit="1" customWidth="1"/>
    <col min="2819" max="2819" width="43.7109375" bestFit="1" customWidth="1"/>
    <col min="3075" max="3075" width="43.7109375" bestFit="1" customWidth="1"/>
    <col min="3331" max="3331" width="43.7109375" bestFit="1" customWidth="1"/>
    <col min="3587" max="3587" width="43.7109375" bestFit="1" customWidth="1"/>
    <col min="3843" max="3843" width="43.7109375" bestFit="1" customWidth="1"/>
    <col min="4099" max="4099" width="43.7109375" bestFit="1" customWidth="1"/>
    <col min="4355" max="4355" width="43.7109375" bestFit="1" customWidth="1"/>
    <col min="4611" max="4611" width="43.7109375" bestFit="1" customWidth="1"/>
    <col min="4867" max="4867" width="43.7109375" bestFit="1" customWidth="1"/>
    <col min="5123" max="5123" width="43.7109375" bestFit="1" customWidth="1"/>
    <col min="5379" max="5379" width="43.7109375" bestFit="1" customWidth="1"/>
    <col min="5635" max="5635" width="43.7109375" bestFit="1" customWidth="1"/>
    <col min="5891" max="5891" width="43.7109375" bestFit="1" customWidth="1"/>
    <col min="6147" max="6147" width="43.7109375" bestFit="1" customWidth="1"/>
    <col min="6403" max="6403" width="43.7109375" bestFit="1" customWidth="1"/>
    <col min="6659" max="6659" width="43.7109375" bestFit="1" customWidth="1"/>
    <col min="6915" max="6915" width="43.7109375" bestFit="1" customWidth="1"/>
    <col min="7171" max="7171" width="43.7109375" bestFit="1" customWidth="1"/>
    <col min="7427" max="7427" width="43.7109375" bestFit="1" customWidth="1"/>
    <col min="7683" max="7683" width="43.7109375" bestFit="1" customWidth="1"/>
    <col min="7939" max="7939" width="43.7109375" bestFit="1" customWidth="1"/>
    <col min="8195" max="8195" width="43.7109375" bestFit="1" customWidth="1"/>
    <col min="8451" max="8451" width="43.7109375" bestFit="1" customWidth="1"/>
    <col min="8707" max="8707" width="43.7109375" bestFit="1" customWidth="1"/>
    <col min="8963" max="8963" width="43.7109375" bestFit="1" customWidth="1"/>
    <col min="9219" max="9219" width="43.7109375" bestFit="1" customWidth="1"/>
    <col min="9475" max="9475" width="43.7109375" bestFit="1" customWidth="1"/>
    <col min="9731" max="9731" width="43.7109375" bestFit="1" customWidth="1"/>
    <col min="9987" max="9987" width="43.7109375" bestFit="1" customWidth="1"/>
    <col min="10243" max="10243" width="43.7109375" bestFit="1" customWidth="1"/>
    <col min="10499" max="10499" width="43.7109375" bestFit="1" customWidth="1"/>
    <col min="10755" max="10755" width="43.7109375" bestFit="1" customWidth="1"/>
    <col min="11011" max="11011" width="43.7109375" bestFit="1" customWidth="1"/>
    <col min="11267" max="11267" width="43.7109375" bestFit="1" customWidth="1"/>
    <col min="11523" max="11523" width="43.7109375" bestFit="1" customWidth="1"/>
    <col min="11779" max="11779" width="43.7109375" bestFit="1" customWidth="1"/>
    <col min="12035" max="12035" width="43.7109375" bestFit="1" customWidth="1"/>
    <col min="12291" max="12291" width="43.7109375" bestFit="1" customWidth="1"/>
    <col min="12547" max="12547" width="43.7109375" bestFit="1" customWidth="1"/>
    <col min="12803" max="12803" width="43.7109375" bestFit="1" customWidth="1"/>
    <col min="13059" max="13059" width="43.7109375" bestFit="1" customWidth="1"/>
    <col min="13315" max="13315" width="43.7109375" bestFit="1" customWidth="1"/>
    <col min="13571" max="13571" width="43.7109375" bestFit="1" customWidth="1"/>
    <col min="13827" max="13827" width="43.7109375" bestFit="1" customWidth="1"/>
    <col min="14083" max="14083" width="43.7109375" bestFit="1" customWidth="1"/>
    <col min="14339" max="14339" width="43.7109375" bestFit="1" customWidth="1"/>
    <col min="14595" max="14595" width="43.7109375" bestFit="1" customWidth="1"/>
    <col min="14851" max="14851" width="43.7109375" bestFit="1" customWidth="1"/>
    <col min="15107" max="15107" width="43.7109375" bestFit="1" customWidth="1"/>
    <col min="15363" max="15363" width="43.7109375" bestFit="1" customWidth="1"/>
    <col min="15619" max="15619" width="43.7109375" bestFit="1" customWidth="1"/>
    <col min="15875" max="15875" width="43.7109375" bestFit="1" customWidth="1"/>
    <col min="16131" max="16131" width="43.7109375" bestFit="1" customWidth="1"/>
  </cols>
  <sheetData>
    <row r="1" spans="1:14" x14ac:dyDescent="0.25">
      <c r="A1" s="2" t="s">
        <v>236</v>
      </c>
      <c r="B1" s="2" t="s">
        <v>237</v>
      </c>
      <c r="C1" s="19" t="s">
        <v>238</v>
      </c>
      <c r="D1" s="2" t="s">
        <v>239</v>
      </c>
      <c r="E1" s="20" t="s">
        <v>240</v>
      </c>
      <c r="F1" s="21" t="s">
        <v>241</v>
      </c>
      <c r="G1" s="1" t="s">
        <v>242</v>
      </c>
      <c r="H1" s="1" t="s">
        <v>7</v>
      </c>
      <c r="I1" t="s">
        <v>243</v>
      </c>
      <c r="J1" s="22" t="s">
        <v>244</v>
      </c>
      <c r="K1" s="23" t="s">
        <v>245</v>
      </c>
      <c r="L1" t="s">
        <v>246</v>
      </c>
      <c r="N1" s="24" t="s">
        <v>247</v>
      </c>
    </row>
    <row r="2" spans="1:14" x14ac:dyDescent="0.25">
      <c r="A2" s="2">
        <v>10802</v>
      </c>
      <c r="B2" s="2" t="s">
        <v>116</v>
      </c>
      <c r="C2" t="s">
        <v>409</v>
      </c>
      <c r="D2" t="s">
        <v>299</v>
      </c>
      <c r="E2" s="25">
        <v>20000</v>
      </c>
      <c r="F2" s="25">
        <v>0</v>
      </c>
      <c r="G2" s="1" t="s">
        <v>124</v>
      </c>
      <c r="H2" t="s">
        <v>300</v>
      </c>
      <c r="L2" t="str">
        <f t="shared" ref="L2:L10" si="0">+CONCATENATE(G2,A2)</f>
        <v>Gephyrocapsa10802</v>
      </c>
      <c r="N2" s="24"/>
    </row>
    <row r="3" spans="1:14" s="26" customFormat="1" x14ac:dyDescent="0.25">
      <c r="A3" s="27">
        <v>10803</v>
      </c>
      <c r="B3" s="27" t="s">
        <v>116</v>
      </c>
      <c r="C3" t="s">
        <v>409</v>
      </c>
      <c r="D3" s="26" t="s">
        <v>299</v>
      </c>
      <c r="E3" s="28">
        <v>12000</v>
      </c>
      <c r="F3" s="28">
        <v>0</v>
      </c>
      <c r="G3" s="29" t="s">
        <v>296</v>
      </c>
      <c r="H3" s="26" t="s">
        <v>297</v>
      </c>
      <c r="L3" s="26" t="str">
        <f t="shared" si="0"/>
        <v>Fragilariopsis10803</v>
      </c>
      <c r="N3" s="30"/>
    </row>
    <row r="4" spans="1:14" s="26" customFormat="1" x14ac:dyDescent="0.25">
      <c r="A4" s="27">
        <v>10804</v>
      </c>
      <c r="B4" s="27" t="s">
        <v>116</v>
      </c>
      <c r="C4" t="s">
        <v>409</v>
      </c>
      <c r="D4" s="26" t="s">
        <v>299</v>
      </c>
      <c r="E4" s="28">
        <v>12000</v>
      </c>
      <c r="F4" s="28">
        <v>0</v>
      </c>
      <c r="G4" s="29" t="s">
        <v>400</v>
      </c>
      <c r="H4" s="26" t="s">
        <v>297</v>
      </c>
      <c r="L4" s="26" t="str">
        <f t="shared" si="0"/>
        <v>fragilariopsis10804</v>
      </c>
      <c r="N4" s="30"/>
    </row>
    <row r="5" spans="1:14" s="26" customFormat="1" x14ac:dyDescent="0.25">
      <c r="A5" s="27">
        <v>10805</v>
      </c>
      <c r="B5" s="27" t="s">
        <v>116</v>
      </c>
      <c r="C5" t="s">
        <v>409</v>
      </c>
      <c r="D5" s="26" t="s">
        <v>299</v>
      </c>
      <c r="E5" s="28">
        <v>2000</v>
      </c>
      <c r="F5" s="28">
        <v>0</v>
      </c>
      <c r="G5" s="29" t="s">
        <v>284</v>
      </c>
      <c r="L5" s="26" t="str">
        <f t="shared" si="0"/>
        <v>Coscinodiscus10805</v>
      </c>
      <c r="N5" s="30"/>
    </row>
    <row r="6" spans="1:14" x14ac:dyDescent="0.25">
      <c r="A6" s="2">
        <v>11640</v>
      </c>
      <c r="B6" s="2" t="s">
        <v>116</v>
      </c>
      <c r="C6" t="s">
        <v>409</v>
      </c>
      <c r="D6" t="s">
        <v>249</v>
      </c>
      <c r="E6" s="25">
        <v>6000</v>
      </c>
      <c r="F6" s="25">
        <v>0</v>
      </c>
      <c r="G6" s="1" t="s">
        <v>259</v>
      </c>
      <c r="H6" t="s">
        <v>301</v>
      </c>
      <c r="L6" t="str">
        <f t="shared" si="0"/>
        <v>Nitzschia11640</v>
      </c>
      <c r="N6" s="24"/>
    </row>
    <row r="7" spans="1:14" x14ac:dyDescent="0.25">
      <c r="A7" s="2">
        <v>11641</v>
      </c>
      <c r="B7" s="2" t="s">
        <v>116</v>
      </c>
      <c r="C7" t="s">
        <v>409</v>
      </c>
      <c r="D7" t="s">
        <v>249</v>
      </c>
      <c r="E7" s="25">
        <v>10000</v>
      </c>
      <c r="F7" s="25">
        <v>0</v>
      </c>
      <c r="G7" s="1" t="s">
        <v>296</v>
      </c>
      <c r="H7" t="s">
        <v>297</v>
      </c>
      <c r="L7" t="str">
        <f t="shared" si="0"/>
        <v>Fragilariopsis11641</v>
      </c>
      <c r="N7" s="24"/>
    </row>
    <row r="8" spans="1:14" x14ac:dyDescent="0.25">
      <c r="A8" s="2">
        <v>11642</v>
      </c>
      <c r="B8" s="2" t="s">
        <v>116</v>
      </c>
      <c r="C8" t="s">
        <v>409</v>
      </c>
      <c r="D8" t="s">
        <v>249</v>
      </c>
      <c r="E8" s="25">
        <v>10000</v>
      </c>
      <c r="F8" s="25">
        <v>0</v>
      </c>
      <c r="G8" s="1" t="s">
        <v>259</v>
      </c>
      <c r="L8" t="str">
        <f t="shared" si="0"/>
        <v>Nitzschia11642</v>
      </c>
      <c r="N8" s="24"/>
    </row>
    <row r="9" spans="1:14" x14ac:dyDescent="0.25">
      <c r="A9" s="2">
        <v>11643</v>
      </c>
      <c r="B9" s="2" t="s">
        <v>116</v>
      </c>
      <c r="C9" t="s">
        <v>409</v>
      </c>
      <c r="D9" t="s">
        <v>249</v>
      </c>
      <c r="E9" s="25">
        <v>5000</v>
      </c>
      <c r="F9" s="25">
        <v>0</v>
      </c>
      <c r="G9" s="1" t="s">
        <v>270</v>
      </c>
      <c r="L9" t="str">
        <f t="shared" si="0"/>
        <v>Prorocentrum11643</v>
      </c>
      <c r="N9" s="24"/>
    </row>
    <row r="10" spans="1:14" x14ac:dyDescent="0.25">
      <c r="A10" s="2">
        <v>11644</v>
      </c>
      <c r="B10" s="2" t="s">
        <v>116</v>
      </c>
      <c r="C10" t="s">
        <v>409</v>
      </c>
      <c r="D10" t="s">
        <v>249</v>
      </c>
      <c r="E10" s="25">
        <v>5000</v>
      </c>
      <c r="F10" s="25">
        <v>0</v>
      </c>
      <c r="G10" s="1" t="s">
        <v>270</v>
      </c>
      <c r="L10" t="str">
        <f t="shared" si="0"/>
        <v>Prorocentrum11644</v>
      </c>
      <c r="N10" s="2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I14" sqref="I14"/>
    </sheetView>
  </sheetViews>
  <sheetFormatPr defaultRowHeight="15" x14ac:dyDescent="0.25"/>
  <cols>
    <col min="1" max="1" width="32.5703125" bestFit="1" customWidth="1"/>
    <col min="2" max="2" width="12.42578125" bestFit="1" customWidth="1"/>
    <col min="3" max="3" width="12.28515625" bestFit="1" customWidth="1"/>
    <col min="4" max="4" width="9.85546875" bestFit="1" customWidth="1"/>
  </cols>
  <sheetData>
    <row r="1" spans="1:7" x14ac:dyDescent="0.25">
      <c r="A1" t="s">
        <v>62</v>
      </c>
      <c r="B1" s="2"/>
    </row>
    <row r="2" spans="1:7" x14ac:dyDescent="0.25">
      <c r="A2" s="1" t="s">
        <v>115</v>
      </c>
      <c r="B2" s="2"/>
      <c r="C2" s="2"/>
      <c r="D2" s="2"/>
    </row>
    <row r="3" spans="1:7" x14ac:dyDescent="0.25">
      <c r="A3" s="1" t="s">
        <v>126</v>
      </c>
      <c r="B3" s="2" t="s">
        <v>75</v>
      </c>
      <c r="C3" s="2" t="s">
        <v>4</v>
      </c>
      <c r="D3" s="2">
        <v>1</v>
      </c>
      <c r="F3" s="2" t="s">
        <v>330</v>
      </c>
    </row>
    <row r="4" spans="1:7" x14ac:dyDescent="0.25">
      <c r="A4" s="11" t="s">
        <v>5</v>
      </c>
      <c r="B4" s="10">
        <v>508</v>
      </c>
      <c r="C4" s="10" t="s">
        <v>6</v>
      </c>
      <c r="D4" s="31">
        <f>+B4/60030</f>
        <v>8.462435448942195E-3</v>
      </c>
      <c r="E4" s="9"/>
      <c r="F4" s="9"/>
      <c r="G4" s="9"/>
    </row>
    <row r="5" spans="1:7" x14ac:dyDescent="0.25">
      <c r="A5" s="11" t="s">
        <v>7</v>
      </c>
      <c r="B5" s="10" t="s">
        <v>8</v>
      </c>
      <c r="C5" s="10" t="s">
        <v>9</v>
      </c>
      <c r="D5" s="10" t="s">
        <v>10</v>
      </c>
      <c r="E5" s="9"/>
      <c r="F5" s="9"/>
      <c r="G5" s="9"/>
    </row>
    <row r="6" spans="1:7" x14ac:dyDescent="0.25">
      <c r="A6" s="11" t="s">
        <v>127</v>
      </c>
      <c r="B6" s="10">
        <v>17</v>
      </c>
      <c r="C6" s="4">
        <f>+B6/D4</f>
        <v>2008.8779527559057</v>
      </c>
      <c r="D6" s="5">
        <f>+C6/D3</f>
        <v>2008.8779527559057</v>
      </c>
      <c r="E6" s="9"/>
      <c r="F6" s="9" t="s">
        <v>362</v>
      </c>
      <c r="G6" s="9"/>
    </row>
    <row r="7" spans="1:7" x14ac:dyDescent="0.25">
      <c r="A7" s="11" t="s">
        <v>128</v>
      </c>
      <c r="B7" s="10">
        <v>1</v>
      </c>
      <c r="C7" s="4">
        <f>+B7/D4</f>
        <v>118.16929133858268</v>
      </c>
      <c r="D7" s="5">
        <f>+C7/D3</f>
        <v>118.16929133858268</v>
      </c>
      <c r="E7" s="9"/>
      <c r="F7" s="11" t="s">
        <v>128</v>
      </c>
      <c r="G7" s="9"/>
    </row>
    <row r="8" spans="1:7" x14ac:dyDescent="0.25">
      <c r="A8" s="11" t="s">
        <v>359</v>
      </c>
      <c r="B8" s="10">
        <v>2</v>
      </c>
      <c r="C8" s="4">
        <f>+B8/D4</f>
        <v>236.33858267716536</v>
      </c>
      <c r="D8" s="5">
        <f>+C8/D3</f>
        <v>236.33858267716536</v>
      </c>
      <c r="E8" s="9"/>
      <c r="F8" s="34" t="s">
        <v>359</v>
      </c>
      <c r="G8" s="9"/>
    </row>
    <row r="9" spans="1:7" x14ac:dyDescent="0.25">
      <c r="A9" s="11" t="s">
        <v>67</v>
      </c>
      <c r="B9" s="10">
        <v>50</v>
      </c>
      <c r="C9" s="4">
        <f>+B9/D4</f>
        <v>5908.464566929134</v>
      </c>
      <c r="D9" s="5">
        <f>+C9/D3</f>
        <v>5908.464566929134</v>
      </c>
      <c r="E9" s="9"/>
      <c r="F9" s="9"/>
      <c r="G9" s="9"/>
    </row>
    <row r="10" spans="1:7" x14ac:dyDescent="0.25">
      <c r="A10" s="11" t="s">
        <v>392</v>
      </c>
      <c r="B10" s="10">
        <v>27</v>
      </c>
      <c r="C10" s="4">
        <f>+B10/D4</f>
        <v>3190.5708661417325</v>
      </c>
      <c r="D10" s="5">
        <f>+C10/D3</f>
        <v>3190.5708661417325</v>
      </c>
      <c r="E10" s="9"/>
      <c r="F10" s="9"/>
      <c r="G10" s="9"/>
    </row>
    <row r="11" spans="1:7" x14ac:dyDescent="0.25">
      <c r="A11" s="11" t="s">
        <v>66</v>
      </c>
      <c r="B11" s="10">
        <v>23</v>
      </c>
      <c r="C11" s="4">
        <f>+B11/D4</f>
        <v>2717.8937007874019</v>
      </c>
      <c r="D11" s="5">
        <f>+C11/D3</f>
        <v>2717.8937007874019</v>
      </c>
      <c r="E11" s="9"/>
      <c r="F11" s="9"/>
      <c r="G11" s="9"/>
    </row>
    <row r="12" spans="1:7" x14ac:dyDescent="0.25">
      <c r="A12" s="11" t="s">
        <v>81</v>
      </c>
      <c r="B12" s="10">
        <v>11</v>
      </c>
      <c r="C12" s="4">
        <f>+B12/D4</f>
        <v>1299.8622047244096</v>
      </c>
      <c r="D12" s="5">
        <f>+C12/D3</f>
        <v>1299.8622047244096</v>
      </c>
      <c r="E12" s="9"/>
      <c r="F12" s="9"/>
      <c r="G12" s="9"/>
    </row>
    <row r="13" spans="1:7" x14ac:dyDescent="0.25">
      <c r="A13" s="11" t="s">
        <v>129</v>
      </c>
      <c r="B13" s="10">
        <v>1</v>
      </c>
      <c r="C13" s="4">
        <f>+B13/D4</f>
        <v>118.16929133858268</v>
      </c>
      <c r="D13" s="5">
        <f>+C13/D3</f>
        <v>118.16929133858268</v>
      </c>
      <c r="E13" s="9"/>
      <c r="F13" s="11" t="s">
        <v>129</v>
      </c>
      <c r="G13" s="9"/>
    </row>
    <row r="14" spans="1:7" x14ac:dyDescent="0.25">
      <c r="A14" s="11" t="s">
        <v>101</v>
      </c>
      <c r="B14" s="10">
        <v>2</v>
      </c>
      <c r="C14" s="4">
        <f>+B14/D4</f>
        <v>236.33858267716536</v>
      </c>
      <c r="D14" s="5">
        <f>+C14/D3</f>
        <v>236.33858267716536</v>
      </c>
      <c r="E14" s="9"/>
      <c r="F14" s="9"/>
      <c r="G14" s="9"/>
    </row>
    <row r="15" spans="1:7" x14ac:dyDescent="0.25">
      <c r="A15" s="11" t="s">
        <v>401</v>
      </c>
      <c r="B15" s="10">
        <v>4</v>
      </c>
      <c r="C15" s="4">
        <f>+B15/D4</f>
        <v>472.67716535433073</v>
      </c>
      <c r="D15" s="5">
        <f>+C15/D3</f>
        <v>472.67716535433073</v>
      </c>
      <c r="E15" s="9"/>
      <c r="F15" s="33" t="s">
        <v>360</v>
      </c>
      <c r="G15" s="9"/>
    </row>
    <row r="16" spans="1:7" x14ac:dyDescent="0.25">
      <c r="A16" s="11" t="s">
        <v>130</v>
      </c>
      <c r="B16" s="10">
        <v>2</v>
      </c>
      <c r="C16" s="4">
        <f>+B16/D4</f>
        <v>236.33858267716536</v>
      </c>
      <c r="D16" s="5">
        <f>+C16/D3</f>
        <v>236.33858267716536</v>
      </c>
      <c r="E16" s="9"/>
      <c r="F16" s="9" t="s">
        <v>363</v>
      </c>
      <c r="G16" s="9"/>
    </row>
    <row r="17" spans="1:7" x14ac:dyDescent="0.25">
      <c r="A17" s="11" t="s">
        <v>131</v>
      </c>
      <c r="B17" s="10">
        <v>1</v>
      </c>
      <c r="C17" s="4">
        <f>+B17/D4</f>
        <v>118.16929133858268</v>
      </c>
      <c r="D17" s="5">
        <f>+C17/D3</f>
        <v>118.16929133858268</v>
      </c>
      <c r="E17" s="9"/>
      <c r="F17" s="11" t="s">
        <v>131</v>
      </c>
      <c r="G17" s="9"/>
    </row>
    <row r="18" spans="1:7" x14ac:dyDescent="0.25">
      <c r="A18" s="11" t="s">
        <v>164</v>
      </c>
      <c r="B18" s="10">
        <v>1</v>
      </c>
      <c r="C18" s="4">
        <f>+B18/D4</f>
        <v>118.16929133858268</v>
      </c>
      <c r="D18" s="5">
        <f>+C18/D3</f>
        <v>118.16929133858268</v>
      </c>
      <c r="E18" s="9"/>
      <c r="F18" s="11" t="s">
        <v>132</v>
      </c>
      <c r="G18" s="9"/>
    </row>
    <row r="19" spans="1:7" x14ac:dyDescent="0.25">
      <c r="A19" s="11" t="s">
        <v>133</v>
      </c>
      <c r="B19" s="10">
        <v>6</v>
      </c>
      <c r="C19" s="4">
        <f>+B19/D4</f>
        <v>709.01574803149606</v>
      </c>
      <c r="D19" s="5">
        <f>+C19/D3</f>
        <v>709.01574803149606</v>
      </c>
      <c r="E19" s="9"/>
      <c r="F19" s="11" t="s">
        <v>133</v>
      </c>
      <c r="G19" s="9"/>
    </row>
    <row r="20" spans="1:7" x14ac:dyDescent="0.25">
      <c r="A20" s="11" t="s">
        <v>134</v>
      </c>
      <c r="B20" s="10">
        <v>2</v>
      </c>
      <c r="C20" s="4">
        <f>+B20/D4</f>
        <v>236.33858267716536</v>
      </c>
      <c r="D20" s="5">
        <f>+C20/D3</f>
        <v>236.33858267716536</v>
      </c>
      <c r="E20" s="9"/>
      <c r="F20" s="9" t="s">
        <v>361</v>
      </c>
      <c r="G20" s="9"/>
    </row>
    <row r="21" spans="1:7" x14ac:dyDescent="0.25">
      <c r="A21" s="11" t="s">
        <v>31</v>
      </c>
      <c r="B21" s="10">
        <v>4</v>
      </c>
      <c r="C21" s="4">
        <f>+B21/D4</f>
        <v>472.67716535433073</v>
      </c>
      <c r="D21" s="5">
        <f>+C21/D3</f>
        <v>472.67716535433073</v>
      </c>
      <c r="E21" s="9"/>
      <c r="F21" s="9"/>
      <c r="G21" s="9"/>
    </row>
    <row r="22" spans="1:7" x14ac:dyDescent="0.25">
      <c r="A22" s="11" t="s">
        <v>43</v>
      </c>
      <c r="B22" s="10">
        <v>4</v>
      </c>
      <c r="C22" s="4">
        <f>+B22/D4</f>
        <v>472.67716535433073</v>
      </c>
      <c r="D22" s="5">
        <f>+C22/D3</f>
        <v>472.67716535433073</v>
      </c>
      <c r="E22" s="9"/>
      <c r="F22" s="9"/>
      <c r="G22" s="9"/>
    </row>
    <row r="23" spans="1:7" x14ac:dyDescent="0.25">
      <c r="A23" s="11" t="s">
        <v>135</v>
      </c>
      <c r="B23" s="10">
        <v>4</v>
      </c>
      <c r="C23" s="4">
        <f>+B23/D4</f>
        <v>472.67716535433073</v>
      </c>
      <c r="D23" s="5">
        <f>+C23/D3</f>
        <v>472.67716535433073</v>
      </c>
      <c r="E23" s="9"/>
      <c r="F23" s="9"/>
      <c r="G23" s="9"/>
    </row>
    <row r="24" spans="1:7" x14ac:dyDescent="0.25">
      <c r="A24" s="11" t="s">
        <v>136</v>
      </c>
      <c r="B24" s="10">
        <v>1</v>
      </c>
      <c r="C24" s="4">
        <f>+B24/D4</f>
        <v>118.16929133858268</v>
      </c>
      <c r="D24" s="5">
        <f>+C24/D3</f>
        <v>118.16929133858268</v>
      </c>
      <c r="E24" s="9"/>
      <c r="F24" s="11" t="s">
        <v>136</v>
      </c>
      <c r="G24" s="9"/>
    </row>
    <row r="25" spans="1:7" x14ac:dyDescent="0.25">
      <c r="A25" s="11" t="s">
        <v>137</v>
      </c>
      <c r="B25" s="10">
        <v>1</v>
      </c>
      <c r="C25" s="4">
        <f>+B25/D4</f>
        <v>118.16929133858268</v>
      </c>
      <c r="D25" s="5">
        <f>+C25/D3</f>
        <v>118.16929133858268</v>
      </c>
      <c r="E25" s="9"/>
      <c r="F25" s="11" t="s">
        <v>137</v>
      </c>
      <c r="G25" s="9"/>
    </row>
    <row r="26" spans="1:7" x14ac:dyDescent="0.25">
      <c r="A26" s="11" t="s">
        <v>138</v>
      </c>
      <c r="B26" s="10">
        <v>1</v>
      </c>
      <c r="C26" s="4">
        <f>+B26/D4</f>
        <v>118.16929133858268</v>
      </c>
      <c r="D26" s="5">
        <f>+C26/D3</f>
        <v>118.16929133858268</v>
      </c>
      <c r="E26" s="9"/>
      <c r="F26" s="11" t="s">
        <v>138</v>
      </c>
      <c r="G26" s="9"/>
    </row>
    <row r="27" spans="1:7" x14ac:dyDescent="0.25">
      <c r="A27" s="11" t="s">
        <v>139</v>
      </c>
      <c r="B27" s="10">
        <v>1</v>
      </c>
      <c r="C27" s="4">
        <f>+B27/D4</f>
        <v>118.16929133858268</v>
      </c>
      <c r="D27" s="5">
        <f>+C27/D3</f>
        <v>118.16929133858268</v>
      </c>
      <c r="E27" s="9"/>
      <c r="F27" s="9"/>
      <c r="G27" s="9"/>
    </row>
    <row r="28" spans="1:7" x14ac:dyDescent="0.25">
      <c r="A28" s="9"/>
      <c r="B28" s="10"/>
      <c r="C28" s="9"/>
      <c r="D28" s="9"/>
      <c r="E28" s="9"/>
      <c r="F28" s="9"/>
      <c r="G28" s="9"/>
    </row>
    <row r="29" spans="1:7" x14ac:dyDescent="0.25">
      <c r="A29" s="11" t="s">
        <v>60</v>
      </c>
      <c r="B29" s="10">
        <f>+SUM(B6:B27)</f>
        <v>166</v>
      </c>
      <c r="C29" s="9"/>
      <c r="D29" s="32">
        <f>+SUM(D6:D27)</f>
        <v>19616.102362204714</v>
      </c>
      <c r="E29" s="9"/>
      <c r="F29" s="9"/>
      <c r="G29" s="9"/>
    </row>
    <row r="30" spans="1:7" x14ac:dyDescent="0.25">
      <c r="A30" s="11" t="s">
        <v>61</v>
      </c>
      <c r="B30" s="10">
        <f>+COUNT(B6:B27)</f>
        <v>22</v>
      </c>
      <c r="C30" s="9"/>
      <c r="D30" s="9"/>
      <c r="E30" s="9"/>
      <c r="F30" s="9"/>
      <c r="G30" s="9"/>
    </row>
    <row r="31" spans="1:7" x14ac:dyDescent="0.25">
      <c r="B31" s="2"/>
    </row>
    <row r="32" spans="1:7" x14ac:dyDescent="0.25">
      <c r="B32" s="2"/>
    </row>
    <row r="33" spans="2:2" x14ac:dyDescent="0.25">
      <c r="B33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A4" sqref="A4:XFD18"/>
    </sheetView>
  </sheetViews>
  <sheetFormatPr defaultRowHeight="15" x14ac:dyDescent="0.25"/>
  <cols>
    <col min="2" max="2" width="9.42578125" bestFit="1" customWidth="1"/>
    <col min="3" max="3" width="41.28515625" bestFit="1" customWidth="1"/>
    <col min="258" max="258" width="9.42578125" bestFit="1" customWidth="1"/>
    <col min="259" max="259" width="41.28515625" bestFit="1" customWidth="1"/>
    <col min="514" max="514" width="9.42578125" bestFit="1" customWidth="1"/>
    <col min="515" max="515" width="41.28515625" bestFit="1" customWidth="1"/>
    <col min="770" max="770" width="9.42578125" bestFit="1" customWidth="1"/>
    <col min="771" max="771" width="41.28515625" bestFit="1" customWidth="1"/>
    <col min="1026" max="1026" width="9.42578125" bestFit="1" customWidth="1"/>
    <col min="1027" max="1027" width="41.28515625" bestFit="1" customWidth="1"/>
    <col min="1282" max="1282" width="9.42578125" bestFit="1" customWidth="1"/>
    <col min="1283" max="1283" width="41.28515625" bestFit="1" customWidth="1"/>
    <col min="1538" max="1538" width="9.42578125" bestFit="1" customWidth="1"/>
    <col min="1539" max="1539" width="41.28515625" bestFit="1" customWidth="1"/>
    <col min="1794" max="1794" width="9.42578125" bestFit="1" customWidth="1"/>
    <col min="1795" max="1795" width="41.28515625" bestFit="1" customWidth="1"/>
    <col min="2050" max="2050" width="9.42578125" bestFit="1" customWidth="1"/>
    <col min="2051" max="2051" width="41.28515625" bestFit="1" customWidth="1"/>
    <col min="2306" max="2306" width="9.42578125" bestFit="1" customWidth="1"/>
    <col min="2307" max="2307" width="41.28515625" bestFit="1" customWidth="1"/>
    <col min="2562" max="2562" width="9.42578125" bestFit="1" customWidth="1"/>
    <col min="2563" max="2563" width="41.28515625" bestFit="1" customWidth="1"/>
    <col min="2818" max="2818" width="9.42578125" bestFit="1" customWidth="1"/>
    <col min="2819" max="2819" width="41.28515625" bestFit="1" customWidth="1"/>
    <col min="3074" max="3074" width="9.42578125" bestFit="1" customWidth="1"/>
    <col min="3075" max="3075" width="41.28515625" bestFit="1" customWidth="1"/>
    <col min="3330" max="3330" width="9.42578125" bestFit="1" customWidth="1"/>
    <col min="3331" max="3331" width="41.28515625" bestFit="1" customWidth="1"/>
    <col min="3586" max="3586" width="9.42578125" bestFit="1" customWidth="1"/>
    <col min="3587" max="3587" width="41.28515625" bestFit="1" customWidth="1"/>
    <col min="3842" max="3842" width="9.42578125" bestFit="1" customWidth="1"/>
    <col min="3843" max="3843" width="41.28515625" bestFit="1" customWidth="1"/>
    <col min="4098" max="4098" width="9.42578125" bestFit="1" customWidth="1"/>
    <col min="4099" max="4099" width="41.28515625" bestFit="1" customWidth="1"/>
    <col min="4354" max="4354" width="9.42578125" bestFit="1" customWidth="1"/>
    <col min="4355" max="4355" width="41.28515625" bestFit="1" customWidth="1"/>
    <col min="4610" max="4610" width="9.42578125" bestFit="1" customWidth="1"/>
    <col min="4611" max="4611" width="41.28515625" bestFit="1" customWidth="1"/>
    <col min="4866" max="4866" width="9.42578125" bestFit="1" customWidth="1"/>
    <col min="4867" max="4867" width="41.28515625" bestFit="1" customWidth="1"/>
    <col min="5122" max="5122" width="9.42578125" bestFit="1" customWidth="1"/>
    <col min="5123" max="5123" width="41.28515625" bestFit="1" customWidth="1"/>
    <col min="5378" max="5378" width="9.42578125" bestFit="1" customWidth="1"/>
    <col min="5379" max="5379" width="41.28515625" bestFit="1" customWidth="1"/>
    <col min="5634" max="5634" width="9.42578125" bestFit="1" customWidth="1"/>
    <col min="5635" max="5635" width="41.28515625" bestFit="1" customWidth="1"/>
    <col min="5890" max="5890" width="9.42578125" bestFit="1" customWidth="1"/>
    <col min="5891" max="5891" width="41.28515625" bestFit="1" customWidth="1"/>
    <col min="6146" max="6146" width="9.42578125" bestFit="1" customWidth="1"/>
    <col min="6147" max="6147" width="41.28515625" bestFit="1" customWidth="1"/>
    <col min="6402" max="6402" width="9.42578125" bestFit="1" customWidth="1"/>
    <col min="6403" max="6403" width="41.28515625" bestFit="1" customWidth="1"/>
    <col min="6658" max="6658" width="9.42578125" bestFit="1" customWidth="1"/>
    <col min="6659" max="6659" width="41.28515625" bestFit="1" customWidth="1"/>
    <col min="6914" max="6914" width="9.42578125" bestFit="1" customWidth="1"/>
    <col min="6915" max="6915" width="41.28515625" bestFit="1" customWidth="1"/>
    <col min="7170" max="7170" width="9.42578125" bestFit="1" customWidth="1"/>
    <col min="7171" max="7171" width="41.28515625" bestFit="1" customWidth="1"/>
    <col min="7426" max="7426" width="9.42578125" bestFit="1" customWidth="1"/>
    <col min="7427" max="7427" width="41.28515625" bestFit="1" customWidth="1"/>
    <col min="7682" max="7682" width="9.42578125" bestFit="1" customWidth="1"/>
    <col min="7683" max="7683" width="41.28515625" bestFit="1" customWidth="1"/>
    <col min="7938" max="7938" width="9.42578125" bestFit="1" customWidth="1"/>
    <col min="7939" max="7939" width="41.28515625" bestFit="1" customWidth="1"/>
    <col min="8194" max="8194" width="9.42578125" bestFit="1" customWidth="1"/>
    <col min="8195" max="8195" width="41.28515625" bestFit="1" customWidth="1"/>
    <col min="8450" max="8450" width="9.42578125" bestFit="1" customWidth="1"/>
    <col min="8451" max="8451" width="41.28515625" bestFit="1" customWidth="1"/>
    <col min="8706" max="8706" width="9.42578125" bestFit="1" customWidth="1"/>
    <col min="8707" max="8707" width="41.28515625" bestFit="1" customWidth="1"/>
    <col min="8962" max="8962" width="9.42578125" bestFit="1" customWidth="1"/>
    <col min="8963" max="8963" width="41.28515625" bestFit="1" customWidth="1"/>
    <col min="9218" max="9218" width="9.42578125" bestFit="1" customWidth="1"/>
    <col min="9219" max="9219" width="41.28515625" bestFit="1" customWidth="1"/>
    <col min="9474" max="9474" width="9.42578125" bestFit="1" customWidth="1"/>
    <col min="9475" max="9475" width="41.28515625" bestFit="1" customWidth="1"/>
    <col min="9730" max="9730" width="9.42578125" bestFit="1" customWidth="1"/>
    <col min="9731" max="9731" width="41.28515625" bestFit="1" customWidth="1"/>
    <col min="9986" max="9986" width="9.42578125" bestFit="1" customWidth="1"/>
    <col min="9987" max="9987" width="41.28515625" bestFit="1" customWidth="1"/>
    <col min="10242" max="10242" width="9.42578125" bestFit="1" customWidth="1"/>
    <col min="10243" max="10243" width="41.28515625" bestFit="1" customWidth="1"/>
    <col min="10498" max="10498" width="9.42578125" bestFit="1" customWidth="1"/>
    <col min="10499" max="10499" width="41.28515625" bestFit="1" customWidth="1"/>
    <col min="10754" max="10754" width="9.42578125" bestFit="1" customWidth="1"/>
    <col min="10755" max="10755" width="41.28515625" bestFit="1" customWidth="1"/>
    <col min="11010" max="11010" width="9.42578125" bestFit="1" customWidth="1"/>
    <col min="11011" max="11011" width="41.28515625" bestFit="1" customWidth="1"/>
    <col min="11266" max="11266" width="9.42578125" bestFit="1" customWidth="1"/>
    <col min="11267" max="11267" width="41.28515625" bestFit="1" customWidth="1"/>
    <col min="11522" max="11522" width="9.42578125" bestFit="1" customWidth="1"/>
    <col min="11523" max="11523" width="41.28515625" bestFit="1" customWidth="1"/>
    <col min="11778" max="11778" width="9.42578125" bestFit="1" customWidth="1"/>
    <col min="11779" max="11779" width="41.28515625" bestFit="1" customWidth="1"/>
    <col min="12034" max="12034" width="9.42578125" bestFit="1" customWidth="1"/>
    <col min="12035" max="12035" width="41.28515625" bestFit="1" customWidth="1"/>
    <col min="12290" max="12290" width="9.42578125" bestFit="1" customWidth="1"/>
    <col min="12291" max="12291" width="41.28515625" bestFit="1" customWidth="1"/>
    <col min="12546" max="12546" width="9.42578125" bestFit="1" customWidth="1"/>
    <col min="12547" max="12547" width="41.28515625" bestFit="1" customWidth="1"/>
    <col min="12802" max="12802" width="9.42578125" bestFit="1" customWidth="1"/>
    <col min="12803" max="12803" width="41.28515625" bestFit="1" customWidth="1"/>
    <col min="13058" max="13058" width="9.42578125" bestFit="1" customWidth="1"/>
    <col min="13059" max="13059" width="41.28515625" bestFit="1" customWidth="1"/>
    <col min="13314" max="13314" width="9.42578125" bestFit="1" customWidth="1"/>
    <col min="13315" max="13315" width="41.28515625" bestFit="1" customWidth="1"/>
    <col min="13570" max="13570" width="9.42578125" bestFit="1" customWidth="1"/>
    <col min="13571" max="13571" width="41.28515625" bestFit="1" customWidth="1"/>
    <col min="13826" max="13826" width="9.42578125" bestFit="1" customWidth="1"/>
    <col min="13827" max="13827" width="41.28515625" bestFit="1" customWidth="1"/>
    <col min="14082" max="14082" width="9.42578125" bestFit="1" customWidth="1"/>
    <col min="14083" max="14083" width="41.28515625" bestFit="1" customWidth="1"/>
    <col min="14338" max="14338" width="9.42578125" bestFit="1" customWidth="1"/>
    <col min="14339" max="14339" width="41.28515625" bestFit="1" customWidth="1"/>
    <col min="14594" max="14594" width="9.42578125" bestFit="1" customWidth="1"/>
    <col min="14595" max="14595" width="41.28515625" bestFit="1" customWidth="1"/>
    <col min="14850" max="14850" width="9.42578125" bestFit="1" customWidth="1"/>
    <col min="14851" max="14851" width="41.28515625" bestFit="1" customWidth="1"/>
    <col min="15106" max="15106" width="9.42578125" bestFit="1" customWidth="1"/>
    <col min="15107" max="15107" width="41.28515625" bestFit="1" customWidth="1"/>
    <col min="15362" max="15362" width="9.42578125" bestFit="1" customWidth="1"/>
    <col min="15363" max="15363" width="41.28515625" bestFit="1" customWidth="1"/>
    <col min="15618" max="15618" width="9.42578125" bestFit="1" customWidth="1"/>
    <col min="15619" max="15619" width="41.28515625" bestFit="1" customWidth="1"/>
    <col min="15874" max="15874" width="9.42578125" bestFit="1" customWidth="1"/>
    <col min="15875" max="15875" width="41.28515625" bestFit="1" customWidth="1"/>
    <col min="16130" max="16130" width="9.42578125" bestFit="1" customWidth="1"/>
    <col min="16131" max="16131" width="41.28515625" bestFit="1" customWidth="1"/>
  </cols>
  <sheetData>
    <row r="1" spans="1:14" x14ac:dyDescent="0.25">
      <c r="A1" s="2" t="s">
        <v>236</v>
      </c>
      <c r="B1" s="2" t="s">
        <v>237</v>
      </c>
      <c r="C1" s="19" t="s">
        <v>238</v>
      </c>
      <c r="D1" s="2" t="s">
        <v>239</v>
      </c>
      <c r="E1" s="20" t="s">
        <v>240</v>
      </c>
      <c r="F1" s="21" t="s">
        <v>241</v>
      </c>
      <c r="G1" s="1" t="s">
        <v>242</v>
      </c>
      <c r="H1" s="1" t="s">
        <v>7</v>
      </c>
      <c r="I1" t="s">
        <v>243</v>
      </c>
      <c r="J1" s="22" t="s">
        <v>244</v>
      </c>
      <c r="K1" s="23" t="s">
        <v>245</v>
      </c>
      <c r="L1" t="s">
        <v>246</v>
      </c>
      <c r="N1" s="24" t="s">
        <v>247</v>
      </c>
    </row>
    <row r="2" spans="1:14" s="26" customFormat="1" x14ac:dyDescent="0.25">
      <c r="A2" s="27">
        <v>10806</v>
      </c>
      <c r="B2" s="27" t="s">
        <v>126</v>
      </c>
      <c r="C2" s="26" t="s">
        <v>410</v>
      </c>
      <c r="D2" s="26" t="s">
        <v>299</v>
      </c>
      <c r="E2" s="28">
        <v>5000</v>
      </c>
      <c r="F2" s="28">
        <v>0</v>
      </c>
      <c r="G2" s="29" t="s">
        <v>302</v>
      </c>
      <c r="L2" s="26" t="str">
        <f t="shared" ref="L2:L18" si="0">+CONCATENATE(G2,A2)</f>
        <v>Calciosolenia10806</v>
      </c>
      <c r="N2" s="30"/>
    </row>
    <row r="3" spans="1:14" s="26" customFormat="1" x14ac:dyDescent="0.25">
      <c r="A3" s="27">
        <v>11645</v>
      </c>
      <c r="B3" s="27" t="s">
        <v>126</v>
      </c>
      <c r="C3" s="26" t="s">
        <v>410</v>
      </c>
      <c r="D3" s="26" t="s">
        <v>249</v>
      </c>
      <c r="E3" s="28">
        <v>4500</v>
      </c>
      <c r="F3" s="28">
        <v>0</v>
      </c>
      <c r="G3" s="29" t="s">
        <v>125</v>
      </c>
      <c r="H3" s="26" t="s">
        <v>294</v>
      </c>
      <c r="L3" s="26" t="str">
        <f t="shared" si="0"/>
        <v>Syracosphaera11645</v>
      </c>
      <c r="N3" s="30"/>
    </row>
    <row r="4" spans="1:14" x14ac:dyDescent="0.25">
      <c r="A4" s="2">
        <v>11654</v>
      </c>
      <c r="B4" s="2" t="s">
        <v>126</v>
      </c>
      <c r="C4" s="26" t="s">
        <v>410</v>
      </c>
      <c r="D4" t="s">
        <v>249</v>
      </c>
      <c r="E4" s="25">
        <v>10000</v>
      </c>
      <c r="F4" s="25">
        <v>0</v>
      </c>
      <c r="G4" s="1" t="s">
        <v>125</v>
      </c>
      <c r="L4" t="str">
        <f t="shared" si="0"/>
        <v>Syracosphaera11654</v>
      </c>
      <c r="N4" s="24"/>
    </row>
    <row r="5" spans="1:14" s="26" customFormat="1" x14ac:dyDescent="0.25">
      <c r="A5" s="27">
        <v>11655</v>
      </c>
      <c r="B5" s="27" t="s">
        <v>126</v>
      </c>
      <c r="C5" s="26" t="s">
        <v>410</v>
      </c>
      <c r="D5" s="26" t="s">
        <v>249</v>
      </c>
      <c r="E5" s="28">
        <v>7500</v>
      </c>
      <c r="F5" s="28">
        <v>0</v>
      </c>
      <c r="G5" s="29" t="s">
        <v>125</v>
      </c>
      <c r="L5" s="26" t="str">
        <f t="shared" si="0"/>
        <v>Syracosphaera11655</v>
      </c>
      <c r="N5" s="30"/>
    </row>
    <row r="6" spans="1:14" s="26" customFormat="1" x14ac:dyDescent="0.25">
      <c r="A6" s="27">
        <v>11656</v>
      </c>
      <c r="B6" s="27" t="s">
        <v>126</v>
      </c>
      <c r="C6" s="26" t="s">
        <v>410</v>
      </c>
      <c r="D6" s="26" t="s">
        <v>249</v>
      </c>
      <c r="E6" s="28">
        <v>14000</v>
      </c>
      <c r="F6" s="28">
        <v>0</v>
      </c>
      <c r="G6" s="29" t="s">
        <v>303</v>
      </c>
      <c r="L6" s="26" t="str">
        <f t="shared" si="0"/>
        <v>Thoracosphaera11656</v>
      </c>
      <c r="N6" s="30"/>
    </row>
    <row r="7" spans="1:14" x14ac:dyDescent="0.25">
      <c r="A7" s="2">
        <v>11657</v>
      </c>
      <c r="B7" s="2" t="s">
        <v>126</v>
      </c>
      <c r="C7" s="26" t="s">
        <v>410</v>
      </c>
      <c r="D7" t="s">
        <v>249</v>
      </c>
      <c r="E7" s="25">
        <v>1000</v>
      </c>
      <c r="F7" s="25">
        <v>0</v>
      </c>
      <c r="G7" s="1" t="s">
        <v>304</v>
      </c>
      <c r="H7" t="s">
        <v>305</v>
      </c>
      <c r="L7" t="str">
        <f t="shared" si="0"/>
        <v>Rhizosolenia11657</v>
      </c>
      <c r="N7" s="24"/>
    </row>
    <row r="8" spans="1:14" s="26" customFormat="1" x14ac:dyDescent="0.25">
      <c r="A8" s="27">
        <v>11658</v>
      </c>
      <c r="B8" s="27" t="s">
        <v>126</v>
      </c>
      <c r="C8" s="26" t="s">
        <v>410</v>
      </c>
      <c r="D8" s="26" t="s">
        <v>249</v>
      </c>
      <c r="E8" s="28">
        <v>5000</v>
      </c>
      <c r="F8" s="28">
        <v>0</v>
      </c>
      <c r="G8" s="29" t="s">
        <v>259</v>
      </c>
      <c r="H8" s="26" t="s">
        <v>301</v>
      </c>
      <c r="L8" s="26" t="str">
        <f t="shared" si="0"/>
        <v>Nitzschia11658</v>
      </c>
      <c r="N8" s="30"/>
    </row>
    <row r="9" spans="1:14" x14ac:dyDescent="0.25">
      <c r="A9" s="2">
        <v>11659</v>
      </c>
      <c r="B9" s="2" t="s">
        <v>126</v>
      </c>
      <c r="C9" s="26" t="s">
        <v>410</v>
      </c>
      <c r="D9" t="s">
        <v>249</v>
      </c>
      <c r="E9" s="25">
        <v>2500</v>
      </c>
      <c r="F9" s="25">
        <v>0</v>
      </c>
      <c r="G9" s="1" t="s">
        <v>270</v>
      </c>
      <c r="L9" t="str">
        <f t="shared" si="0"/>
        <v>Prorocentrum11659</v>
      </c>
      <c r="N9" s="24"/>
    </row>
    <row r="10" spans="1:14" x14ac:dyDescent="0.25">
      <c r="A10" s="2">
        <v>11660</v>
      </c>
      <c r="B10" s="2" t="s">
        <v>126</v>
      </c>
      <c r="C10" s="26" t="s">
        <v>410</v>
      </c>
      <c r="D10" t="s">
        <v>249</v>
      </c>
      <c r="E10" s="25">
        <v>5000</v>
      </c>
      <c r="F10" s="25">
        <v>0</v>
      </c>
      <c r="G10" s="1" t="s">
        <v>303</v>
      </c>
      <c r="L10" t="str">
        <f t="shared" si="0"/>
        <v>Thoracosphaera11660</v>
      </c>
      <c r="N10" s="24"/>
    </row>
    <row r="11" spans="1:14" s="26" customFormat="1" x14ac:dyDescent="0.25">
      <c r="A11" s="27">
        <v>11661</v>
      </c>
      <c r="B11" s="27" t="s">
        <v>126</v>
      </c>
      <c r="C11" s="26" t="s">
        <v>410</v>
      </c>
      <c r="D11" s="26" t="s">
        <v>249</v>
      </c>
      <c r="E11" s="28">
        <v>5000</v>
      </c>
      <c r="F11" s="28">
        <v>0</v>
      </c>
      <c r="G11" s="29" t="s">
        <v>251</v>
      </c>
      <c r="L11" s="26" t="str">
        <f t="shared" si="0"/>
        <v>Thalassionema11661</v>
      </c>
      <c r="N11" s="30"/>
    </row>
    <row r="12" spans="1:14" x14ac:dyDescent="0.25">
      <c r="A12" s="2">
        <v>11662</v>
      </c>
      <c r="B12" s="2" t="s">
        <v>126</v>
      </c>
      <c r="C12" s="26" t="s">
        <v>410</v>
      </c>
      <c r="D12" t="s">
        <v>249</v>
      </c>
      <c r="E12" s="25">
        <v>1500</v>
      </c>
      <c r="F12" s="25">
        <v>0</v>
      </c>
      <c r="G12" s="1" t="s">
        <v>251</v>
      </c>
      <c r="L12" t="str">
        <f t="shared" si="0"/>
        <v>Thalassionema11662</v>
      </c>
      <c r="N12" s="24"/>
    </row>
    <row r="13" spans="1:14" x14ac:dyDescent="0.25">
      <c r="A13" s="2">
        <v>11663</v>
      </c>
      <c r="B13" s="2" t="s">
        <v>126</v>
      </c>
      <c r="C13" s="26" t="s">
        <v>410</v>
      </c>
      <c r="D13" t="s">
        <v>249</v>
      </c>
      <c r="E13" s="25">
        <v>10000</v>
      </c>
      <c r="F13" s="25">
        <v>0</v>
      </c>
      <c r="G13" s="1" t="s">
        <v>125</v>
      </c>
      <c r="H13" t="s">
        <v>306</v>
      </c>
      <c r="L13" t="str">
        <f t="shared" si="0"/>
        <v>Syracosphaera11663</v>
      </c>
      <c r="N13" s="24"/>
    </row>
    <row r="14" spans="1:14" x14ac:dyDescent="0.25">
      <c r="A14" s="2">
        <v>11664</v>
      </c>
      <c r="B14" s="2" t="s">
        <v>126</v>
      </c>
      <c r="C14" s="26" t="s">
        <v>410</v>
      </c>
      <c r="D14" t="s">
        <v>249</v>
      </c>
      <c r="E14" s="25">
        <v>13000</v>
      </c>
      <c r="F14" s="25">
        <v>0</v>
      </c>
      <c r="G14" s="1" t="s">
        <v>257</v>
      </c>
      <c r="H14" t="s">
        <v>307</v>
      </c>
      <c r="L14" t="str">
        <f t="shared" si="0"/>
        <v>Thalassiosira11664</v>
      </c>
      <c r="N14" s="24"/>
    </row>
    <row r="15" spans="1:14" x14ac:dyDescent="0.25">
      <c r="A15" s="2">
        <v>11665</v>
      </c>
      <c r="B15" s="2" t="s">
        <v>126</v>
      </c>
      <c r="C15" s="26" t="s">
        <v>410</v>
      </c>
      <c r="D15" t="s">
        <v>249</v>
      </c>
      <c r="E15" s="25">
        <v>7500</v>
      </c>
      <c r="F15" s="25">
        <v>0</v>
      </c>
      <c r="G15" s="1" t="s">
        <v>259</v>
      </c>
      <c r="L15" t="str">
        <f t="shared" si="0"/>
        <v>Nitzschia11665</v>
      </c>
      <c r="N15" s="24"/>
    </row>
    <row r="16" spans="1:14" x14ac:dyDescent="0.25">
      <c r="A16" s="2">
        <v>11666</v>
      </c>
      <c r="B16" s="2" t="s">
        <v>126</v>
      </c>
      <c r="C16" s="26" t="s">
        <v>410</v>
      </c>
      <c r="D16" t="s">
        <v>249</v>
      </c>
      <c r="E16" s="25">
        <v>1300</v>
      </c>
      <c r="F16" s="25">
        <v>0</v>
      </c>
      <c r="G16" s="1" t="s">
        <v>308</v>
      </c>
      <c r="L16" t="str">
        <f t="shared" si="0"/>
        <v>Actinocyclus11666</v>
      </c>
      <c r="N16" s="24"/>
    </row>
    <row r="17" spans="1:14" x14ac:dyDescent="0.25">
      <c r="A17" s="2">
        <v>11667</v>
      </c>
      <c r="B17" s="2" t="s">
        <v>126</v>
      </c>
      <c r="C17" s="26" t="s">
        <v>410</v>
      </c>
      <c r="D17" t="s">
        <v>249</v>
      </c>
      <c r="E17" s="25">
        <v>2000</v>
      </c>
      <c r="F17" s="25">
        <v>0</v>
      </c>
      <c r="G17" s="1" t="s">
        <v>284</v>
      </c>
      <c r="L17" t="str">
        <f t="shared" si="0"/>
        <v>Coscinodiscus11667</v>
      </c>
      <c r="N17" s="24"/>
    </row>
    <row r="18" spans="1:14" s="26" customFormat="1" x14ac:dyDescent="0.25">
      <c r="A18" s="27">
        <v>11668</v>
      </c>
      <c r="B18" s="27" t="s">
        <v>126</v>
      </c>
      <c r="C18" s="26" t="s">
        <v>410</v>
      </c>
      <c r="D18" s="26" t="s">
        <v>249</v>
      </c>
      <c r="E18" s="28">
        <v>7500</v>
      </c>
      <c r="F18" s="28">
        <v>0</v>
      </c>
      <c r="G18" s="29" t="s">
        <v>309</v>
      </c>
      <c r="L18" s="26" t="str">
        <f t="shared" si="0"/>
        <v>lorica11668</v>
      </c>
      <c r="N18" s="3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I8" sqref="I8"/>
    </sheetView>
  </sheetViews>
  <sheetFormatPr defaultRowHeight="15" x14ac:dyDescent="0.25"/>
  <cols>
    <col min="1" max="1" width="32.5703125" bestFit="1" customWidth="1"/>
    <col min="2" max="2" width="12.42578125" bestFit="1" customWidth="1"/>
    <col min="3" max="3" width="12.28515625" bestFit="1" customWidth="1"/>
  </cols>
  <sheetData>
    <row r="1" spans="1:7" x14ac:dyDescent="0.25">
      <c r="A1" t="s">
        <v>62</v>
      </c>
      <c r="B1" s="2"/>
    </row>
    <row r="2" spans="1:7" x14ac:dyDescent="0.25">
      <c r="A2" s="1" t="s">
        <v>115</v>
      </c>
      <c r="B2" s="2"/>
      <c r="C2" s="2"/>
      <c r="D2" s="2"/>
    </row>
    <row r="3" spans="1:7" x14ac:dyDescent="0.25">
      <c r="A3" s="1"/>
      <c r="B3" s="2" t="s">
        <v>140</v>
      </c>
      <c r="C3" s="2" t="s">
        <v>4</v>
      </c>
      <c r="D3" s="2">
        <v>1</v>
      </c>
      <c r="F3" t="s">
        <v>330</v>
      </c>
    </row>
    <row r="4" spans="1:7" x14ac:dyDescent="0.25">
      <c r="A4" s="1" t="s">
        <v>5</v>
      </c>
      <c r="B4" s="2">
        <v>638</v>
      </c>
      <c r="C4" s="2" t="s">
        <v>6</v>
      </c>
      <c r="D4" s="3">
        <f>+B4/60030</f>
        <v>1.0628019323671498E-2</v>
      </c>
    </row>
    <row r="5" spans="1:7" x14ac:dyDescent="0.25">
      <c r="A5" s="1" t="s">
        <v>7</v>
      </c>
      <c r="B5" s="2" t="s">
        <v>8</v>
      </c>
      <c r="C5" s="2" t="s">
        <v>9</v>
      </c>
      <c r="D5" s="2" t="s">
        <v>10</v>
      </c>
    </row>
    <row r="6" spans="1:7" x14ac:dyDescent="0.25">
      <c r="A6" s="11" t="s">
        <v>141</v>
      </c>
      <c r="B6" s="10">
        <v>1</v>
      </c>
      <c r="C6" s="4">
        <f>+B6/D4</f>
        <v>94.090909090909079</v>
      </c>
      <c r="D6" s="5">
        <f>+C6/D3</f>
        <v>94.090909090909079</v>
      </c>
      <c r="E6" s="9"/>
      <c r="F6" s="9"/>
      <c r="G6" s="9"/>
    </row>
    <row r="7" spans="1:7" x14ac:dyDescent="0.25">
      <c r="A7" s="11" t="s">
        <v>392</v>
      </c>
      <c r="B7" s="10">
        <v>36</v>
      </c>
      <c r="C7" s="4">
        <f>+B7/D4</f>
        <v>3387.272727272727</v>
      </c>
      <c r="D7" s="5">
        <f>+C7/D3</f>
        <v>3387.272727272727</v>
      </c>
      <c r="E7" s="9"/>
      <c r="F7" s="33" t="s">
        <v>366</v>
      </c>
      <c r="G7" s="9"/>
    </row>
    <row r="8" spans="1:7" x14ac:dyDescent="0.25">
      <c r="A8" s="11" t="s">
        <v>402</v>
      </c>
      <c r="B8" s="10">
        <v>1</v>
      </c>
      <c r="C8" s="4">
        <f>+B8/D4</f>
        <v>94.090909090909079</v>
      </c>
      <c r="D8" s="5">
        <f>+C8/D3</f>
        <v>94.090909090909079</v>
      </c>
      <c r="E8" s="9"/>
      <c r="F8" s="33"/>
      <c r="G8" s="9"/>
    </row>
    <row r="9" spans="1:7" x14ac:dyDescent="0.25">
      <c r="A9" s="11" t="s">
        <v>67</v>
      </c>
      <c r="B9" s="10">
        <v>27</v>
      </c>
      <c r="C9" s="4">
        <f>+B9/D4</f>
        <v>2540.4545454545455</v>
      </c>
      <c r="D9" s="5">
        <f>+C9/D3</f>
        <v>2540.4545454545455</v>
      </c>
      <c r="E9" s="9"/>
      <c r="F9" s="33" t="s">
        <v>365</v>
      </c>
      <c r="G9" s="9"/>
    </row>
    <row r="10" spans="1:7" x14ac:dyDescent="0.25">
      <c r="A10" s="11" t="s">
        <v>66</v>
      </c>
      <c r="B10" s="10">
        <v>5</v>
      </c>
      <c r="C10" s="4">
        <f>+B10/D4</f>
        <v>470.45454545454544</v>
      </c>
      <c r="D10" s="5">
        <f>+C10/D3</f>
        <v>470.45454545454544</v>
      </c>
      <c r="E10" s="9"/>
      <c r="F10" s="33" t="s">
        <v>364</v>
      </c>
      <c r="G10" s="9"/>
    </row>
    <row r="11" spans="1:7" x14ac:dyDescent="0.25">
      <c r="A11" s="11" t="s">
        <v>142</v>
      </c>
      <c r="B11" s="10">
        <v>1</v>
      </c>
      <c r="C11" s="4">
        <f>+B11/D4</f>
        <v>94.090909090909079</v>
      </c>
      <c r="D11" s="5">
        <f>+C11/D3</f>
        <v>94.090909090909079</v>
      </c>
      <c r="E11" s="9"/>
      <c r="F11" s="11" t="s">
        <v>142</v>
      </c>
      <c r="G11" s="9"/>
    </row>
    <row r="12" spans="1:7" x14ac:dyDescent="0.25">
      <c r="A12" s="11" t="s">
        <v>143</v>
      </c>
      <c r="B12" s="10">
        <v>3</v>
      </c>
      <c r="C12" s="4">
        <f>+B12/D4</f>
        <v>282.27272727272725</v>
      </c>
      <c r="D12" s="5">
        <f>+C12/D3</f>
        <v>282.27272727272725</v>
      </c>
      <c r="E12" s="9"/>
      <c r="F12" s="11" t="s">
        <v>143</v>
      </c>
      <c r="G12" s="9"/>
    </row>
    <row r="13" spans="1:7" x14ac:dyDescent="0.25">
      <c r="A13" s="11" t="s">
        <v>144</v>
      </c>
      <c r="B13" s="10">
        <v>1</v>
      </c>
      <c r="C13" s="4">
        <f>+B13/D4</f>
        <v>94.090909090909079</v>
      </c>
      <c r="D13" s="5">
        <f>+C13/D3</f>
        <v>94.090909090909079</v>
      </c>
      <c r="E13" s="9"/>
      <c r="F13" s="11" t="s">
        <v>144</v>
      </c>
      <c r="G13" s="9"/>
    </row>
    <row r="14" spans="1:7" x14ac:dyDescent="0.25">
      <c r="A14" s="11" t="s">
        <v>145</v>
      </c>
      <c r="B14" s="10">
        <v>2</v>
      </c>
      <c r="C14" s="4">
        <f>+B14/D4</f>
        <v>188.18181818181816</v>
      </c>
      <c r="D14" s="5">
        <f>+C14/D3</f>
        <v>188.18181818181816</v>
      </c>
      <c r="E14" s="9"/>
      <c r="F14" s="11" t="s">
        <v>145</v>
      </c>
      <c r="G14" s="9"/>
    </row>
    <row r="15" spans="1:7" x14ac:dyDescent="0.25">
      <c r="A15" s="11" t="s">
        <v>146</v>
      </c>
      <c r="B15" s="10">
        <v>1</v>
      </c>
      <c r="C15" s="4">
        <f>+B15/D4</f>
        <v>94.090909090909079</v>
      </c>
      <c r="D15" s="5">
        <f>+C15/D3</f>
        <v>94.090909090909079</v>
      </c>
      <c r="E15" s="9"/>
      <c r="F15" s="11" t="s">
        <v>146</v>
      </c>
      <c r="G15" s="9"/>
    </row>
    <row r="16" spans="1:7" x14ac:dyDescent="0.25">
      <c r="A16" s="11" t="s">
        <v>147</v>
      </c>
      <c r="B16" s="10">
        <v>1</v>
      </c>
      <c r="C16" s="4">
        <f>+B16/D4</f>
        <v>94.090909090909079</v>
      </c>
      <c r="D16" s="5">
        <f>+C16/D3</f>
        <v>94.090909090909079</v>
      </c>
      <c r="E16" s="9"/>
      <c r="F16" s="11" t="s">
        <v>147</v>
      </c>
      <c r="G16" s="9"/>
    </row>
    <row r="17" spans="1:7" x14ac:dyDescent="0.25">
      <c r="A17" s="11" t="s">
        <v>148</v>
      </c>
      <c r="B17" s="10">
        <v>1</v>
      </c>
      <c r="C17" s="4">
        <f>+B17/D4</f>
        <v>94.090909090909079</v>
      </c>
      <c r="D17" s="5">
        <f>+C17/D3</f>
        <v>94.090909090909079</v>
      </c>
      <c r="E17" s="9"/>
      <c r="F17" s="9"/>
      <c r="G17" s="9"/>
    </row>
    <row r="18" spans="1:7" x14ac:dyDescent="0.25">
      <c r="A18" s="11" t="s">
        <v>149</v>
      </c>
      <c r="B18" s="10">
        <v>1</v>
      </c>
      <c r="C18" s="4">
        <f>+B18/D4</f>
        <v>94.090909090909079</v>
      </c>
      <c r="D18" s="5">
        <f>+C18/D3</f>
        <v>94.090909090909079</v>
      </c>
      <c r="E18" s="9"/>
      <c r="F18" s="11" t="s">
        <v>149</v>
      </c>
      <c r="G18" s="9"/>
    </row>
    <row r="19" spans="1:7" x14ac:dyDescent="0.25">
      <c r="A19" s="11" t="s">
        <v>150</v>
      </c>
      <c r="B19" s="10">
        <v>1</v>
      </c>
      <c r="C19" s="4">
        <f>+B19/D4</f>
        <v>94.090909090909079</v>
      </c>
      <c r="D19" s="5">
        <f>+C19/D3</f>
        <v>94.090909090909079</v>
      </c>
      <c r="E19" s="9"/>
      <c r="F19" s="11" t="s">
        <v>150</v>
      </c>
      <c r="G19" s="9"/>
    </row>
    <row r="20" spans="1:7" x14ac:dyDescent="0.25">
      <c r="A20" s="11" t="s">
        <v>151</v>
      </c>
      <c r="B20" s="10">
        <v>1</v>
      </c>
      <c r="C20" s="4">
        <f>+B20/D4</f>
        <v>94.090909090909079</v>
      </c>
      <c r="D20" s="5">
        <f>+C20/D3</f>
        <v>94.090909090909079</v>
      </c>
      <c r="E20" s="9"/>
      <c r="F20" s="9" t="s">
        <v>367</v>
      </c>
      <c r="G20" s="9"/>
    </row>
    <row r="21" spans="1:7" x14ac:dyDescent="0.25">
      <c r="A21" s="9"/>
      <c r="B21" s="10"/>
      <c r="C21" s="9"/>
      <c r="D21" s="9"/>
      <c r="E21" s="9"/>
      <c r="F21" s="9"/>
      <c r="G21" s="9"/>
    </row>
    <row r="22" spans="1:7" x14ac:dyDescent="0.25">
      <c r="A22" s="9"/>
      <c r="B22" s="10"/>
      <c r="C22" s="9"/>
      <c r="D22" s="9"/>
      <c r="E22" s="9"/>
      <c r="F22" s="9"/>
      <c r="G22" s="9"/>
    </row>
    <row r="23" spans="1:7" x14ac:dyDescent="0.25">
      <c r="A23" s="9"/>
      <c r="B23" s="10"/>
      <c r="C23" s="9"/>
      <c r="D23" s="9"/>
      <c r="E23" s="9"/>
      <c r="F23" s="9"/>
      <c r="G23" s="9"/>
    </row>
    <row r="24" spans="1:7" x14ac:dyDescent="0.25">
      <c r="A24" s="9"/>
      <c r="B24" s="10"/>
      <c r="C24" s="9"/>
      <c r="D24" s="9"/>
      <c r="E24" s="9"/>
      <c r="F24" s="9"/>
      <c r="G24" s="9"/>
    </row>
    <row r="25" spans="1:7" x14ac:dyDescent="0.25">
      <c r="B25" s="2"/>
    </row>
    <row r="26" spans="1:7" x14ac:dyDescent="0.25">
      <c r="B26" s="2"/>
    </row>
    <row r="27" spans="1:7" x14ac:dyDescent="0.25">
      <c r="B27" s="2"/>
    </row>
    <row r="28" spans="1:7" x14ac:dyDescent="0.25">
      <c r="B28" s="2"/>
    </row>
    <row r="29" spans="1:7" x14ac:dyDescent="0.25">
      <c r="A29" s="1" t="s">
        <v>60</v>
      </c>
      <c r="B29" s="2">
        <f>+SUM(B6:B27)</f>
        <v>83</v>
      </c>
      <c r="D29" s="8">
        <f>+SUM(D6:D27)</f>
        <v>7809.5454545454522</v>
      </c>
    </row>
    <row r="30" spans="1:7" x14ac:dyDescent="0.25">
      <c r="A30" s="1" t="s">
        <v>61</v>
      </c>
      <c r="B30" s="2">
        <f>+COUNT(B6:B27)</f>
        <v>15</v>
      </c>
    </row>
    <row r="31" spans="1:7" x14ac:dyDescent="0.25">
      <c r="B31" s="2"/>
    </row>
    <row r="32" spans="1:7" x14ac:dyDescent="0.25">
      <c r="B32" s="2"/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A2" sqref="A2:XFD14"/>
    </sheetView>
  </sheetViews>
  <sheetFormatPr defaultRowHeight="15" x14ac:dyDescent="0.25"/>
  <cols>
    <col min="3" max="3" width="41.5703125" customWidth="1"/>
    <col min="259" max="259" width="41.5703125" customWidth="1"/>
    <col min="515" max="515" width="41.5703125" customWidth="1"/>
    <col min="771" max="771" width="41.5703125" customWidth="1"/>
    <col min="1027" max="1027" width="41.5703125" customWidth="1"/>
    <col min="1283" max="1283" width="41.5703125" customWidth="1"/>
    <col min="1539" max="1539" width="41.5703125" customWidth="1"/>
    <col min="1795" max="1795" width="41.5703125" customWidth="1"/>
    <col min="2051" max="2051" width="41.5703125" customWidth="1"/>
    <col min="2307" max="2307" width="41.5703125" customWidth="1"/>
    <col min="2563" max="2563" width="41.5703125" customWidth="1"/>
    <col min="2819" max="2819" width="41.5703125" customWidth="1"/>
    <col min="3075" max="3075" width="41.5703125" customWidth="1"/>
    <col min="3331" max="3331" width="41.5703125" customWidth="1"/>
    <col min="3587" max="3587" width="41.5703125" customWidth="1"/>
    <col min="3843" max="3843" width="41.5703125" customWidth="1"/>
    <col min="4099" max="4099" width="41.5703125" customWidth="1"/>
    <col min="4355" max="4355" width="41.5703125" customWidth="1"/>
    <col min="4611" max="4611" width="41.5703125" customWidth="1"/>
    <col min="4867" max="4867" width="41.5703125" customWidth="1"/>
    <col min="5123" max="5123" width="41.5703125" customWidth="1"/>
    <col min="5379" max="5379" width="41.5703125" customWidth="1"/>
    <col min="5635" max="5635" width="41.5703125" customWidth="1"/>
    <col min="5891" max="5891" width="41.5703125" customWidth="1"/>
    <col min="6147" max="6147" width="41.5703125" customWidth="1"/>
    <col min="6403" max="6403" width="41.5703125" customWidth="1"/>
    <col min="6659" max="6659" width="41.5703125" customWidth="1"/>
    <col min="6915" max="6915" width="41.5703125" customWidth="1"/>
    <col min="7171" max="7171" width="41.5703125" customWidth="1"/>
    <col min="7427" max="7427" width="41.5703125" customWidth="1"/>
    <col min="7683" max="7683" width="41.5703125" customWidth="1"/>
    <col min="7939" max="7939" width="41.5703125" customWidth="1"/>
    <col min="8195" max="8195" width="41.5703125" customWidth="1"/>
    <col min="8451" max="8451" width="41.5703125" customWidth="1"/>
    <col min="8707" max="8707" width="41.5703125" customWidth="1"/>
    <col min="8963" max="8963" width="41.5703125" customWidth="1"/>
    <col min="9219" max="9219" width="41.5703125" customWidth="1"/>
    <col min="9475" max="9475" width="41.5703125" customWidth="1"/>
    <col min="9731" max="9731" width="41.5703125" customWidth="1"/>
    <col min="9987" max="9987" width="41.5703125" customWidth="1"/>
    <col min="10243" max="10243" width="41.5703125" customWidth="1"/>
    <col min="10499" max="10499" width="41.5703125" customWidth="1"/>
    <col min="10755" max="10755" width="41.5703125" customWidth="1"/>
    <col min="11011" max="11011" width="41.5703125" customWidth="1"/>
    <col min="11267" max="11267" width="41.5703125" customWidth="1"/>
    <col min="11523" max="11523" width="41.5703125" customWidth="1"/>
    <col min="11779" max="11779" width="41.5703125" customWidth="1"/>
    <col min="12035" max="12035" width="41.5703125" customWidth="1"/>
    <col min="12291" max="12291" width="41.5703125" customWidth="1"/>
    <col min="12547" max="12547" width="41.5703125" customWidth="1"/>
    <col min="12803" max="12803" width="41.5703125" customWidth="1"/>
    <col min="13059" max="13059" width="41.5703125" customWidth="1"/>
    <col min="13315" max="13315" width="41.5703125" customWidth="1"/>
    <col min="13571" max="13571" width="41.5703125" customWidth="1"/>
    <col min="13827" max="13827" width="41.5703125" customWidth="1"/>
    <col min="14083" max="14083" width="41.5703125" customWidth="1"/>
    <col min="14339" max="14339" width="41.5703125" customWidth="1"/>
    <col min="14595" max="14595" width="41.5703125" customWidth="1"/>
    <col min="14851" max="14851" width="41.5703125" customWidth="1"/>
    <col min="15107" max="15107" width="41.5703125" customWidth="1"/>
    <col min="15363" max="15363" width="41.5703125" customWidth="1"/>
    <col min="15619" max="15619" width="41.5703125" customWidth="1"/>
    <col min="15875" max="15875" width="41.5703125" customWidth="1"/>
    <col min="16131" max="16131" width="41.5703125" customWidth="1"/>
  </cols>
  <sheetData>
    <row r="1" spans="1:14" x14ac:dyDescent="0.25">
      <c r="A1" s="2" t="s">
        <v>236</v>
      </c>
      <c r="B1" s="2" t="s">
        <v>237</v>
      </c>
      <c r="C1" s="19" t="s">
        <v>238</v>
      </c>
      <c r="D1" s="2" t="s">
        <v>239</v>
      </c>
      <c r="E1" s="20" t="s">
        <v>240</v>
      </c>
      <c r="F1" s="21" t="s">
        <v>241</v>
      </c>
      <c r="G1" s="1" t="s">
        <v>242</v>
      </c>
      <c r="H1" s="1" t="s">
        <v>7</v>
      </c>
      <c r="I1" t="s">
        <v>243</v>
      </c>
      <c r="J1" s="22" t="s">
        <v>244</v>
      </c>
      <c r="K1" s="23" t="s">
        <v>245</v>
      </c>
      <c r="L1" t="s">
        <v>246</v>
      </c>
      <c r="N1" s="24" t="s">
        <v>247</v>
      </c>
    </row>
    <row r="2" spans="1:14" x14ac:dyDescent="0.25">
      <c r="A2" s="2">
        <v>11670</v>
      </c>
      <c r="B2" s="2" t="s">
        <v>310</v>
      </c>
      <c r="C2" t="s">
        <v>411</v>
      </c>
      <c r="D2" t="s">
        <v>249</v>
      </c>
      <c r="E2" s="25">
        <v>20000</v>
      </c>
      <c r="F2" s="25">
        <v>0</v>
      </c>
      <c r="G2" s="1" t="s">
        <v>124</v>
      </c>
      <c r="H2" t="s">
        <v>300</v>
      </c>
      <c r="L2" t="str">
        <f t="shared" ref="L2:L13" si="0">+CONCATENATE(G2,A2)</f>
        <v>Gephyrocapsa11670</v>
      </c>
      <c r="N2" s="24"/>
    </row>
    <row r="3" spans="1:14" x14ac:dyDescent="0.25">
      <c r="A3" s="2">
        <v>11671</v>
      </c>
      <c r="B3" s="2" t="s">
        <v>310</v>
      </c>
      <c r="C3" t="s">
        <v>411</v>
      </c>
      <c r="D3" t="s">
        <v>249</v>
      </c>
      <c r="E3" s="25">
        <v>14000</v>
      </c>
      <c r="F3" s="25">
        <v>0</v>
      </c>
      <c r="G3" s="1" t="s">
        <v>123</v>
      </c>
      <c r="H3" t="s">
        <v>311</v>
      </c>
      <c r="L3" t="str">
        <f t="shared" si="0"/>
        <v>Emiliania11671</v>
      </c>
      <c r="N3" s="24"/>
    </row>
    <row r="4" spans="1:14" x14ac:dyDescent="0.25">
      <c r="A4" s="2">
        <v>11672</v>
      </c>
      <c r="B4" s="2" t="s">
        <v>310</v>
      </c>
      <c r="C4" t="s">
        <v>411</v>
      </c>
      <c r="D4" t="s">
        <v>249</v>
      </c>
      <c r="E4" s="25">
        <v>20000</v>
      </c>
      <c r="F4" s="25">
        <v>0</v>
      </c>
      <c r="G4" s="1" t="s">
        <v>309</v>
      </c>
      <c r="L4" t="str">
        <f t="shared" si="0"/>
        <v>lorica11672</v>
      </c>
      <c r="N4" s="24"/>
    </row>
    <row r="5" spans="1:14" x14ac:dyDescent="0.25">
      <c r="A5" s="2">
        <v>11673</v>
      </c>
      <c r="B5" s="2" t="s">
        <v>310</v>
      </c>
      <c r="C5" t="s">
        <v>411</v>
      </c>
      <c r="D5" t="s">
        <v>249</v>
      </c>
      <c r="E5" s="25">
        <v>6500</v>
      </c>
      <c r="F5" s="25">
        <v>0</v>
      </c>
      <c r="G5" s="1" t="s">
        <v>259</v>
      </c>
      <c r="L5" t="str">
        <f t="shared" si="0"/>
        <v>Nitzschia11673</v>
      </c>
      <c r="N5" s="24"/>
    </row>
    <row r="6" spans="1:14" x14ac:dyDescent="0.25">
      <c r="A6" s="2">
        <v>11674</v>
      </c>
      <c r="B6" s="2" t="s">
        <v>310</v>
      </c>
      <c r="C6" t="s">
        <v>411</v>
      </c>
      <c r="D6" t="s">
        <v>249</v>
      </c>
      <c r="E6" s="25">
        <v>2500</v>
      </c>
      <c r="F6" s="25">
        <v>0</v>
      </c>
      <c r="G6" s="1" t="s">
        <v>270</v>
      </c>
      <c r="L6" t="str">
        <f t="shared" si="0"/>
        <v>Prorocentrum11674</v>
      </c>
      <c r="N6" s="24"/>
    </row>
    <row r="7" spans="1:14" x14ac:dyDescent="0.25">
      <c r="A7" s="2">
        <v>11675</v>
      </c>
      <c r="B7" s="2" t="s">
        <v>310</v>
      </c>
      <c r="C7" t="s">
        <v>411</v>
      </c>
      <c r="D7" t="s">
        <v>249</v>
      </c>
      <c r="E7" s="25">
        <v>7500</v>
      </c>
      <c r="F7" s="25">
        <v>0</v>
      </c>
      <c r="G7" s="1" t="s">
        <v>312</v>
      </c>
      <c r="L7" t="str">
        <f t="shared" si="0"/>
        <v>chain11675</v>
      </c>
      <c r="N7" s="24"/>
    </row>
    <row r="8" spans="1:14" s="26" customFormat="1" x14ac:dyDescent="0.25">
      <c r="A8" s="27">
        <v>11676</v>
      </c>
      <c r="B8" s="27" t="s">
        <v>310</v>
      </c>
      <c r="C8" t="s">
        <v>411</v>
      </c>
      <c r="D8" s="26" t="s">
        <v>249</v>
      </c>
      <c r="E8" s="28">
        <v>15000</v>
      </c>
      <c r="F8" s="28">
        <v>0</v>
      </c>
      <c r="G8" s="29" t="s">
        <v>296</v>
      </c>
      <c r="H8" s="26" t="s">
        <v>297</v>
      </c>
      <c r="L8" s="26" t="str">
        <f t="shared" si="0"/>
        <v>Fragilariopsis11676</v>
      </c>
      <c r="N8" s="30"/>
    </row>
    <row r="9" spans="1:14" x14ac:dyDescent="0.25">
      <c r="A9" s="2">
        <v>11677</v>
      </c>
      <c r="B9" s="2" t="s">
        <v>310</v>
      </c>
      <c r="C9" t="s">
        <v>411</v>
      </c>
      <c r="D9" t="s">
        <v>249</v>
      </c>
      <c r="E9" s="25">
        <v>14000</v>
      </c>
      <c r="F9" s="25">
        <v>0</v>
      </c>
      <c r="G9" s="1" t="s">
        <v>259</v>
      </c>
      <c r="L9" t="str">
        <f t="shared" si="0"/>
        <v>Nitzschia11677</v>
      </c>
      <c r="N9" s="24"/>
    </row>
    <row r="10" spans="1:14" x14ac:dyDescent="0.25">
      <c r="A10" s="2">
        <v>11678</v>
      </c>
      <c r="B10" s="2" t="s">
        <v>310</v>
      </c>
      <c r="C10" t="s">
        <v>411</v>
      </c>
      <c r="D10" t="s">
        <v>249</v>
      </c>
      <c r="E10" s="25">
        <v>8000</v>
      </c>
      <c r="F10" s="25">
        <v>0</v>
      </c>
      <c r="G10" s="1" t="s">
        <v>125</v>
      </c>
      <c r="L10" t="str">
        <f t="shared" si="0"/>
        <v>Syracosphaera11678</v>
      </c>
      <c r="N10" s="24"/>
    </row>
    <row r="11" spans="1:14" x14ac:dyDescent="0.25">
      <c r="A11" s="2">
        <v>11679</v>
      </c>
      <c r="B11" s="2" t="s">
        <v>310</v>
      </c>
      <c r="C11" t="s">
        <v>411</v>
      </c>
      <c r="D11" t="s">
        <v>249</v>
      </c>
      <c r="E11" s="25">
        <v>25000</v>
      </c>
      <c r="F11" s="25">
        <v>0</v>
      </c>
      <c r="G11" s="1" t="s">
        <v>313</v>
      </c>
      <c r="L11" t="str">
        <f t="shared" si="0"/>
        <v>sphere11679</v>
      </c>
      <c r="N11" s="24"/>
    </row>
    <row r="12" spans="1:14" x14ac:dyDescent="0.25">
      <c r="A12" s="2">
        <v>11680</v>
      </c>
      <c r="B12" s="2" t="s">
        <v>310</v>
      </c>
      <c r="C12" t="s">
        <v>411</v>
      </c>
      <c r="D12" t="s">
        <v>249</v>
      </c>
      <c r="E12" s="25">
        <v>5000</v>
      </c>
      <c r="F12" s="25">
        <v>0</v>
      </c>
      <c r="G12" s="1" t="s">
        <v>296</v>
      </c>
      <c r="L12" t="str">
        <f t="shared" si="0"/>
        <v>Fragilariopsis11680</v>
      </c>
      <c r="N12" s="24"/>
    </row>
    <row r="13" spans="1:14" x14ac:dyDescent="0.25">
      <c r="A13" s="2">
        <v>11681</v>
      </c>
      <c r="B13" s="2" t="s">
        <v>310</v>
      </c>
      <c r="C13" t="s">
        <v>411</v>
      </c>
      <c r="D13" t="s">
        <v>249</v>
      </c>
      <c r="E13" s="25">
        <v>4000</v>
      </c>
      <c r="F13" s="25">
        <v>0</v>
      </c>
      <c r="G13" s="1" t="s">
        <v>272</v>
      </c>
      <c r="L13" t="str">
        <f t="shared" si="0"/>
        <v>Mastogloia11681</v>
      </c>
      <c r="N13" s="24"/>
    </row>
    <row r="14" spans="1:14" x14ac:dyDescent="0.25">
      <c r="A14" s="2">
        <v>11682</v>
      </c>
      <c r="B14" s="2" t="s">
        <v>310</v>
      </c>
      <c r="C14" t="s">
        <v>411</v>
      </c>
      <c r="D14" t="s">
        <v>249</v>
      </c>
      <c r="E14" s="25">
        <v>15000</v>
      </c>
      <c r="F14" s="25">
        <v>0</v>
      </c>
      <c r="G14" s="1" t="s">
        <v>272</v>
      </c>
      <c r="L14" t="str">
        <f>+CONCATENATE(G14,A13,"a")</f>
        <v>Mastogloia11681a</v>
      </c>
      <c r="N14" s="24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tabSelected="1" topLeftCell="A22" workbookViewId="0">
      <selection activeCell="A49" sqref="A49"/>
    </sheetView>
  </sheetViews>
  <sheetFormatPr defaultRowHeight="15" x14ac:dyDescent="0.25"/>
  <cols>
    <col min="1" max="1" width="32.5703125" bestFit="1" customWidth="1"/>
    <col min="2" max="2" width="12.42578125" bestFit="1" customWidth="1"/>
    <col min="3" max="3" width="12.28515625" bestFit="1" customWidth="1"/>
  </cols>
  <sheetData>
    <row r="1" spans="1:7" x14ac:dyDescent="0.25">
      <c r="A1" t="s">
        <v>62</v>
      </c>
      <c r="B1" s="2"/>
    </row>
    <row r="2" spans="1:7" x14ac:dyDescent="0.25">
      <c r="A2" s="1" t="s">
        <v>115</v>
      </c>
      <c r="B2" s="2"/>
      <c r="C2" s="2"/>
      <c r="D2" s="2"/>
    </row>
    <row r="3" spans="1:7" x14ac:dyDescent="0.25">
      <c r="A3" s="1"/>
      <c r="B3" s="2" t="s">
        <v>152</v>
      </c>
      <c r="C3" s="2" t="s">
        <v>4</v>
      </c>
      <c r="D3" s="2">
        <v>1</v>
      </c>
      <c r="F3" t="s">
        <v>330</v>
      </c>
    </row>
    <row r="4" spans="1:7" x14ac:dyDescent="0.25">
      <c r="A4" s="11" t="s">
        <v>5</v>
      </c>
      <c r="B4" s="10">
        <v>321</v>
      </c>
      <c r="C4" s="10" t="s">
        <v>6</v>
      </c>
      <c r="D4" s="31">
        <f>+B4/60030</f>
        <v>5.3473263368315838E-3</v>
      </c>
      <c r="E4" s="9"/>
      <c r="F4" s="9"/>
      <c r="G4" s="9"/>
    </row>
    <row r="5" spans="1:7" x14ac:dyDescent="0.25">
      <c r="A5" s="11" t="s">
        <v>7</v>
      </c>
      <c r="B5" s="10" t="s">
        <v>8</v>
      </c>
      <c r="C5" s="10" t="s">
        <v>9</v>
      </c>
      <c r="D5" s="10" t="s">
        <v>10</v>
      </c>
      <c r="E5" s="9"/>
      <c r="F5" s="9"/>
      <c r="G5" s="9"/>
    </row>
    <row r="6" spans="1:7" x14ac:dyDescent="0.25">
      <c r="A6" s="11" t="s">
        <v>153</v>
      </c>
      <c r="B6" s="10">
        <v>11</v>
      </c>
      <c r="C6" s="4">
        <f>+B6/D4</f>
        <v>2057.102803738318</v>
      </c>
      <c r="D6" s="5">
        <f>+C6/D3</f>
        <v>2057.102803738318</v>
      </c>
      <c r="E6" s="9"/>
      <c r="F6" s="9" t="s">
        <v>368</v>
      </c>
      <c r="G6" s="9"/>
    </row>
    <row r="7" spans="1:7" x14ac:dyDescent="0.25">
      <c r="A7" s="11" t="s">
        <v>67</v>
      </c>
      <c r="B7" s="10">
        <v>88</v>
      </c>
      <c r="C7" s="4">
        <f>+B7/D4</f>
        <v>16456.822429906544</v>
      </c>
      <c r="D7" s="5">
        <f>+C7/D3</f>
        <v>16456.822429906544</v>
      </c>
      <c r="E7" s="9"/>
      <c r="F7" s="9"/>
      <c r="G7" s="9"/>
    </row>
    <row r="8" spans="1:7" x14ac:dyDescent="0.25">
      <c r="A8" s="11" t="s">
        <v>81</v>
      </c>
      <c r="B8" s="10">
        <v>28</v>
      </c>
      <c r="C8" s="4">
        <f>+B8/D4</f>
        <v>5236.2616822429909</v>
      </c>
      <c r="D8" s="5">
        <f>+C8/D3</f>
        <v>5236.2616822429909</v>
      </c>
      <c r="E8" s="9"/>
      <c r="F8" s="9"/>
      <c r="G8" s="9"/>
    </row>
    <row r="9" spans="1:7" x14ac:dyDescent="0.25">
      <c r="A9" s="11" t="s">
        <v>154</v>
      </c>
      <c r="B9" s="10">
        <v>7</v>
      </c>
      <c r="C9" s="4">
        <f>+B9/D4</f>
        <v>1309.0654205607477</v>
      </c>
      <c r="D9" s="5">
        <f>+C9/D3</f>
        <v>1309.0654205607477</v>
      </c>
      <c r="E9" s="9"/>
      <c r="F9" s="11" t="s">
        <v>154</v>
      </c>
      <c r="G9" s="9"/>
    </row>
    <row r="10" spans="1:7" x14ac:dyDescent="0.25">
      <c r="A10" s="11" t="s">
        <v>391</v>
      </c>
      <c r="B10" s="10">
        <v>4</v>
      </c>
      <c r="C10" s="4">
        <f>+B10/D4</f>
        <v>748.03738317757018</v>
      </c>
      <c r="D10" s="5">
        <f>+C10/D3</f>
        <v>748.03738317757018</v>
      </c>
      <c r="E10" s="9"/>
      <c r="F10" s="9" t="s">
        <v>390</v>
      </c>
      <c r="G10" s="9"/>
    </row>
    <row r="11" spans="1:7" x14ac:dyDescent="0.25">
      <c r="A11" s="11" t="s">
        <v>118</v>
      </c>
      <c r="B11" s="10">
        <v>20</v>
      </c>
      <c r="C11" s="4">
        <f>+B11/D4</f>
        <v>3740.1869158878508</v>
      </c>
      <c r="D11" s="5">
        <f>+C11/D3</f>
        <v>3740.1869158878508</v>
      </c>
      <c r="E11" s="9"/>
      <c r="F11" s="9"/>
      <c r="G11" s="9"/>
    </row>
    <row r="12" spans="1:7" x14ac:dyDescent="0.25">
      <c r="A12" s="11" t="s">
        <v>155</v>
      </c>
      <c r="B12" s="10">
        <v>11</v>
      </c>
      <c r="C12" s="4">
        <f>+B12/D4</f>
        <v>2057.102803738318</v>
      </c>
      <c r="D12" s="5">
        <f>+C12/D3</f>
        <v>2057.102803738318</v>
      </c>
      <c r="E12" s="9"/>
      <c r="F12" s="11" t="s">
        <v>369</v>
      </c>
      <c r="G12" s="9"/>
    </row>
    <row r="13" spans="1:7" x14ac:dyDescent="0.25">
      <c r="A13" s="11" t="s">
        <v>156</v>
      </c>
      <c r="B13" s="10">
        <v>3</v>
      </c>
      <c r="C13" s="4">
        <f>+B13/D4</f>
        <v>561.02803738317766</v>
      </c>
      <c r="D13" s="5">
        <f>+C13/D3</f>
        <v>561.02803738317766</v>
      </c>
      <c r="E13" s="9"/>
      <c r="F13" s="9" t="s">
        <v>370</v>
      </c>
      <c r="G13" s="9"/>
    </row>
    <row r="14" spans="1:7" x14ac:dyDescent="0.25">
      <c r="A14" s="11" t="s">
        <v>157</v>
      </c>
      <c r="B14" s="10">
        <v>1</v>
      </c>
      <c r="C14" s="4">
        <f>+B14/D4</f>
        <v>187.00934579439254</v>
      </c>
      <c r="D14" s="5">
        <f>+C14/D3</f>
        <v>187.00934579439254</v>
      </c>
      <c r="E14" s="9"/>
      <c r="F14" s="11" t="s">
        <v>157</v>
      </c>
      <c r="G14" s="9"/>
    </row>
    <row r="15" spans="1:7" x14ac:dyDescent="0.25">
      <c r="A15" s="11" t="s">
        <v>389</v>
      </c>
      <c r="B15" s="10">
        <v>22</v>
      </c>
      <c r="C15" s="4">
        <f>+B15/D4</f>
        <v>4114.205607476636</v>
      </c>
      <c r="D15" s="5">
        <f>+C15/D3</f>
        <v>4114.205607476636</v>
      </c>
      <c r="E15" s="9"/>
      <c r="F15" s="33" t="s">
        <v>371</v>
      </c>
      <c r="G15" s="9"/>
    </row>
    <row r="16" spans="1:7" x14ac:dyDescent="0.25">
      <c r="A16" s="11" t="s">
        <v>158</v>
      </c>
      <c r="B16" s="10">
        <v>22</v>
      </c>
      <c r="C16" s="4">
        <f>+B16/D4</f>
        <v>4114.205607476636</v>
      </c>
      <c r="D16" s="5">
        <f>+C16/D3</f>
        <v>4114.205607476636</v>
      </c>
      <c r="E16" s="9"/>
      <c r="F16" s="11" t="s">
        <v>158</v>
      </c>
      <c r="G16" s="9"/>
    </row>
    <row r="17" spans="1:7" x14ac:dyDescent="0.25">
      <c r="A17" s="11" t="s">
        <v>159</v>
      </c>
      <c r="B17" s="10">
        <v>7</v>
      </c>
      <c r="C17" s="4">
        <f>+B17/D4</f>
        <v>1309.0654205607477</v>
      </c>
      <c r="D17" s="5">
        <f>+C17/D3</f>
        <v>1309.0654205607477</v>
      </c>
      <c r="E17" s="9"/>
      <c r="F17" s="11" t="s">
        <v>372</v>
      </c>
      <c r="G17" s="9"/>
    </row>
    <row r="18" spans="1:7" x14ac:dyDescent="0.25">
      <c r="A18" s="11" t="s">
        <v>160</v>
      </c>
      <c r="B18" s="10">
        <v>2</v>
      </c>
      <c r="C18" s="4">
        <f>+B18/D4</f>
        <v>374.01869158878509</v>
      </c>
      <c r="D18" s="5">
        <f>+C18/D3</f>
        <v>374.01869158878509</v>
      </c>
      <c r="E18" s="9"/>
      <c r="F18" s="9"/>
      <c r="G18" s="9"/>
    </row>
    <row r="19" spans="1:7" x14ac:dyDescent="0.25">
      <c r="A19" s="11" t="s">
        <v>161</v>
      </c>
      <c r="B19" s="10">
        <v>1</v>
      </c>
      <c r="C19" s="4">
        <f>+B19/D4</f>
        <v>187.00934579439254</v>
      </c>
      <c r="D19" s="5">
        <f>+C19/D3</f>
        <v>187.00934579439254</v>
      </c>
      <c r="E19" s="9"/>
      <c r="F19" s="11" t="s">
        <v>373</v>
      </c>
      <c r="G19" s="9"/>
    </row>
    <row r="20" spans="1:7" x14ac:dyDescent="0.25">
      <c r="A20" s="11" t="s">
        <v>162</v>
      </c>
      <c r="B20" s="10">
        <v>1</v>
      </c>
      <c r="C20" s="4">
        <f>+B20/D4</f>
        <v>187.00934579439254</v>
      </c>
      <c r="D20" s="5">
        <f>+C20/D3</f>
        <v>187.00934579439254</v>
      </c>
      <c r="E20" s="9"/>
      <c r="F20" s="9"/>
      <c r="G20" s="9"/>
    </row>
    <row r="21" spans="1:7" x14ac:dyDescent="0.25">
      <c r="A21" s="11" t="s">
        <v>163</v>
      </c>
      <c r="B21" s="10">
        <v>17</v>
      </c>
      <c r="C21" s="4">
        <f>+B21/D4</f>
        <v>3179.1588785046733</v>
      </c>
      <c r="D21" s="5">
        <f>+C21/D3</f>
        <v>3179.1588785046733</v>
      </c>
      <c r="E21" s="9"/>
      <c r="F21" s="11" t="s">
        <v>374</v>
      </c>
      <c r="G21" s="9"/>
    </row>
    <row r="22" spans="1:7" x14ac:dyDescent="0.25">
      <c r="A22" s="11" t="s">
        <v>164</v>
      </c>
      <c r="B22" s="10">
        <v>2</v>
      </c>
      <c r="C22" s="4">
        <f>+B22/D4</f>
        <v>374.01869158878509</v>
      </c>
      <c r="D22" s="5">
        <f>+C22/D3</f>
        <v>374.01869158878509</v>
      </c>
      <c r="E22" s="9"/>
      <c r="F22" s="9"/>
      <c r="G22" s="9"/>
    </row>
    <row r="23" spans="1:7" x14ac:dyDescent="0.25">
      <c r="A23" s="11" t="s">
        <v>44</v>
      </c>
      <c r="B23" s="10">
        <v>1</v>
      </c>
      <c r="C23" s="4">
        <f>+B23/D4</f>
        <v>187.00934579439254</v>
      </c>
      <c r="D23" s="5">
        <f>+C23/D3</f>
        <v>187.00934579439254</v>
      </c>
      <c r="E23" s="9"/>
      <c r="F23" s="9"/>
      <c r="G23" s="9"/>
    </row>
    <row r="24" spans="1:7" x14ac:dyDescent="0.25">
      <c r="A24" s="11" t="s">
        <v>165</v>
      </c>
      <c r="B24" s="10">
        <v>3</v>
      </c>
      <c r="C24" s="4">
        <f>+B24/D4</f>
        <v>561.02803738317766</v>
      </c>
      <c r="D24" s="5">
        <f>+C24/D3</f>
        <v>561.02803738317766</v>
      </c>
      <c r="E24" s="9"/>
      <c r="F24" s="11" t="s">
        <v>165</v>
      </c>
      <c r="G24" s="9"/>
    </row>
    <row r="25" spans="1:7" x14ac:dyDescent="0.25">
      <c r="A25" s="11" t="s">
        <v>21</v>
      </c>
      <c r="B25" s="10">
        <v>3</v>
      </c>
      <c r="C25" s="4">
        <f>+B25/D4</f>
        <v>561.02803738317766</v>
      </c>
      <c r="D25" s="5">
        <f>+C25/D3</f>
        <v>561.02803738317766</v>
      </c>
      <c r="E25" s="9"/>
      <c r="F25" s="9"/>
      <c r="G25" s="9"/>
    </row>
    <row r="26" spans="1:7" x14ac:dyDescent="0.25">
      <c r="A26" s="11" t="s">
        <v>166</v>
      </c>
      <c r="B26" s="10">
        <v>1</v>
      </c>
      <c r="C26" s="4">
        <f>+B26/D4</f>
        <v>187.00934579439254</v>
      </c>
      <c r="D26" s="5">
        <f>+C26/D3</f>
        <v>187.00934579439254</v>
      </c>
      <c r="E26" s="9"/>
      <c r="F26" s="11" t="s">
        <v>166</v>
      </c>
      <c r="G26" s="9"/>
    </row>
    <row r="27" spans="1:7" x14ac:dyDescent="0.25">
      <c r="A27" s="11" t="s">
        <v>167</v>
      </c>
      <c r="B27" s="10">
        <v>6</v>
      </c>
      <c r="C27" s="4">
        <f>+B27/D4</f>
        <v>1122.0560747663553</v>
      </c>
      <c r="D27" s="5">
        <f>+C27/D3</f>
        <v>1122.0560747663553</v>
      </c>
      <c r="E27" s="9"/>
      <c r="F27" s="11" t="s">
        <v>167</v>
      </c>
      <c r="G27" s="9"/>
    </row>
    <row r="28" spans="1:7" x14ac:dyDescent="0.25">
      <c r="A28" s="11" t="s">
        <v>168</v>
      </c>
      <c r="B28" s="10">
        <v>3</v>
      </c>
      <c r="C28" s="4">
        <f>+B28/D4</f>
        <v>561.02803738317766</v>
      </c>
      <c r="D28" s="5">
        <f>+C28/D3</f>
        <v>561.02803738317766</v>
      </c>
      <c r="E28" s="9"/>
      <c r="F28" s="9"/>
      <c r="G28" s="9"/>
    </row>
    <row r="29" spans="1:7" x14ac:dyDescent="0.25">
      <c r="A29" s="11" t="s">
        <v>169</v>
      </c>
      <c r="B29" s="10">
        <v>1</v>
      </c>
      <c r="C29" s="4">
        <f>+B29/D4</f>
        <v>187.00934579439254</v>
      </c>
      <c r="D29" s="5">
        <f>+C29/D3</f>
        <v>187.00934579439254</v>
      </c>
      <c r="E29" s="9"/>
      <c r="F29" s="11" t="s">
        <v>169</v>
      </c>
      <c r="G29" s="9"/>
    </row>
    <row r="30" spans="1:7" x14ac:dyDescent="0.25">
      <c r="A30" s="11" t="s">
        <v>170</v>
      </c>
      <c r="B30" s="10">
        <v>2</v>
      </c>
      <c r="C30" s="4">
        <f>+B30/D4</f>
        <v>374.01869158878509</v>
      </c>
      <c r="D30" s="5">
        <f>+C30/D3</f>
        <v>374.01869158878509</v>
      </c>
      <c r="E30" s="9"/>
      <c r="F30" s="11" t="s">
        <v>170</v>
      </c>
      <c r="G30" s="9"/>
    </row>
    <row r="31" spans="1:7" x14ac:dyDescent="0.25">
      <c r="A31" s="11" t="s">
        <v>171</v>
      </c>
      <c r="B31" s="10">
        <v>2</v>
      </c>
      <c r="C31" s="4">
        <f>+B31/D4</f>
        <v>374.01869158878509</v>
      </c>
      <c r="D31" s="5">
        <f>+C31/D3</f>
        <v>374.01869158878509</v>
      </c>
      <c r="E31" s="9"/>
      <c r="F31" s="11" t="s">
        <v>171</v>
      </c>
      <c r="G31" s="9"/>
    </row>
    <row r="32" spans="1:7" x14ac:dyDescent="0.25">
      <c r="A32" s="11" t="s">
        <v>43</v>
      </c>
      <c r="B32" s="10">
        <v>21</v>
      </c>
      <c r="C32" s="4">
        <f>+B32/D4</f>
        <v>3927.1962616822434</v>
      </c>
      <c r="D32" s="5">
        <f>+C32/D3</f>
        <v>3927.1962616822434</v>
      </c>
      <c r="E32" s="9"/>
      <c r="F32" s="9"/>
      <c r="G32" s="9"/>
    </row>
    <row r="33" spans="1:7" x14ac:dyDescent="0.25">
      <c r="A33" s="11" t="s">
        <v>172</v>
      </c>
      <c r="B33" s="10">
        <v>6</v>
      </c>
      <c r="C33" s="4">
        <f>+B33/D4</f>
        <v>1122.0560747663553</v>
      </c>
      <c r="D33" s="5">
        <f>+C33/D3</f>
        <v>1122.0560747663553</v>
      </c>
      <c r="E33" s="9"/>
      <c r="F33" s="11" t="s">
        <v>172</v>
      </c>
      <c r="G33" s="9"/>
    </row>
    <row r="34" spans="1:7" x14ac:dyDescent="0.25">
      <c r="A34" s="11" t="s">
        <v>173</v>
      </c>
      <c r="B34" s="10">
        <v>1</v>
      </c>
      <c r="C34" s="4">
        <f>+B34/D4</f>
        <v>187.00934579439254</v>
      </c>
      <c r="D34" s="5">
        <f>+C34/D3</f>
        <v>187.00934579439254</v>
      </c>
      <c r="E34" s="9"/>
      <c r="F34" s="11" t="s">
        <v>173</v>
      </c>
      <c r="G34" s="9"/>
    </row>
    <row r="35" spans="1:7" x14ac:dyDescent="0.25">
      <c r="A35" s="11" t="s">
        <v>174</v>
      </c>
      <c r="B35" s="10">
        <v>8</v>
      </c>
      <c r="C35" s="4">
        <f>+B35/D4</f>
        <v>1496.0747663551404</v>
      </c>
      <c r="D35" s="5">
        <f>+C35/D3</f>
        <v>1496.0747663551404</v>
      </c>
      <c r="E35" s="9"/>
      <c r="F35" s="9"/>
      <c r="G35" s="9"/>
    </row>
    <row r="36" spans="1:7" x14ac:dyDescent="0.25">
      <c r="A36" s="11" t="s">
        <v>404</v>
      </c>
      <c r="B36" s="10">
        <v>21</v>
      </c>
      <c r="C36" s="4">
        <f>+B36/D4</f>
        <v>3927.1962616822434</v>
      </c>
      <c r="D36" s="5">
        <f>+C36/D3</f>
        <v>3927.1962616822434</v>
      </c>
      <c r="E36" s="9"/>
      <c r="F36" s="9"/>
      <c r="G36" s="9"/>
    </row>
    <row r="37" spans="1:7" x14ac:dyDescent="0.25">
      <c r="A37" s="11" t="s">
        <v>80</v>
      </c>
      <c r="B37" s="10">
        <v>5</v>
      </c>
      <c r="C37" s="4">
        <f>+B37/D4</f>
        <v>935.04672897196269</v>
      </c>
      <c r="D37" s="5">
        <f>+C37/D3</f>
        <v>935.04672897196269</v>
      </c>
      <c r="E37" s="9"/>
      <c r="F37" s="9"/>
      <c r="G37" s="9"/>
    </row>
    <row r="38" spans="1:7" x14ac:dyDescent="0.25">
      <c r="A38" s="11" t="s">
        <v>175</v>
      </c>
      <c r="B38" s="10">
        <v>1</v>
      </c>
      <c r="C38" s="4">
        <f>+B38/D4</f>
        <v>187.00934579439254</v>
      </c>
      <c r="D38" s="5">
        <f>+C38/D3</f>
        <v>187.00934579439254</v>
      </c>
      <c r="E38" s="9"/>
      <c r="F38" s="11" t="s">
        <v>175</v>
      </c>
      <c r="G38" s="9"/>
    </row>
    <row r="39" spans="1:7" x14ac:dyDescent="0.25">
      <c r="A39" s="11" t="s">
        <v>176</v>
      </c>
      <c r="B39" s="10">
        <v>3</v>
      </c>
      <c r="C39" s="4">
        <f>+B39/D4</f>
        <v>561.02803738317766</v>
      </c>
      <c r="D39" s="5">
        <f>+C39/D3</f>
        <v>561.02803738317766</v>
      </c>
      <c r="E39" s="9"/>
      <c r="F39" s="11" t="s">
        <v>176</v>
      </c>
      <c r="G39" s="9"/>
    </row>
    <row r="40" spans="1:7" x14ac:dyDescent="0.25">
      <c r="A40" s="11" t="s">
        <v>177</v>
      </c>
      <c r="B40" s="10">
        <v>4</v>
      </c>
      <c r="C40" s="4">
        <f>+B40/D4</f>
        <v>748.03738317757018</v>
      </c>
      <c r="D40" s="5">
        <f>+C40/D3</f>
        <v>748.03738317757018</v>
      </c>
      <c r="E40" s="9"/>
      <c r="F40" s="11" t="s">
        <v>177</v>
      </c>
      <c r="G40" s="9"/>
    </row>
    <row r="41" spans="1:7" x14ac:dyDescent="0.25">
      <c r="A41" s="11" t="s">
        <v>178</v>
      </c>
      <c r="B41" s="10">
        <v>1</v>
      </c>
      <c r="C41" s="4">
        <f>+B41/D4</f>
        <v>187.00934579439254</v>
      </c>
      <c r="D41" s="5">
        <f>+C41/D3</f>
        <v>187.00934579439254</v>
      </c>
      <c r="E41" s="9"/>
      <c r="F41" s="9"/>
      <c r="G41" s="9"/>
    </row>
    <row r="42" spans="1:7" x14ac:dyDescent="0.25">
      <c r="A42" s="11" t="s">
        <v>179</v>
      </c>
      <c r="B42" s="10">
        <v>1</v>
      </c>
      <c r="C42" s="4">
        <f>+B42/D4</f>
        <v>187.00934579439254</v>
      </c>
      <c r="D42" s="5">
        <f>+C42/D3</f>
        <v>187.00934579439254</v>
      </c>
      <c r="E42" s="9"/>
      <c r="F42" s="9"/>
      <c r="G42" s="9"/>
    </row>
    <row r="43" spans="1:7" x14ac:dyDescent="0.25">
      <c r="A43" s="11" t="s">
        <v>180</v>
      </c>
      <c r="B43" s="10">
        <v>1</v>
      </c>
      <c r="C43" s="4">
        <f>+B43/D4</f>
        <v>187.00934579439254</v>
      </c>
      <c r="D43" s="5">
        <f>+C43/D3</f>
        <v>187.00934579439254</v>
      </c>
      <c r="E43" s="9"/>
      <c r="F43" s="9"/>
      <c r="G43" s="9"/>
    </row>
    <row r="44" spans="1:7" x14ac:dyDescent="0.25">
      <c r="A44" s="11" t="s">
        <v>181</v>
      </c>
      <c r="B44" s="10">
        <v>2</v>
      </c>
      <c r="C44" s="4">
        <f>+B44/D4</f>
        <v>374.01869158878509</v>
      </c>
      <c r="D44" s="5">
        <f>+C44/D3</f>
        <v>374.01869158878509</v>
      </c>
      <c r="E44" s="9"/>
      <c r="F44" s="9"/>
      <c r="G44" s="9"/>
    </row>
    <row r="45" spans="1:7" x14ac:dyDescent="0.25">
      <c r="A45" s="11" t="s">
        <v>182</v>
      </c>
      <c r="B45" s="10">
        <v>4</v>
      </c>
      <c r="C45" s="4">
        <f>+B45/D4</f>
        <v>748.03738317757018</v>
      </c>
      <c r="D45" s="5">
        <f>+C45/D3</f>
        <v>748.03738317757018</v>
      </c>
      <c r="E45" s="9"/>
      <c r="F45" s="9"/>
      <c r="G45" s="9"/>
    </row>
    <row r="46" spans="1:7" x14ac:dyDescent="0.25">
      <c r="A46" s="11" t="s">
        <v>183</v>
      </c>
      <c r="B46" s="10">
        <v>3</v>
      </c>
      <c r="C46" s="4">
        <f>+B46/D4</f>
        <v>561.02803738317766</v>
      </c>
      <c r="D46" s="5">
        <f>+C46/D3</f>
        <v>561.02803738317766</v>
      </c>
      <c r="E46" s="9"/>
      <c r="F46" s="11" t="s">
        <v>183</v>
      </c>
      <c r="G46" s="9"/>
    </row>
    <row r="47" spans="1:7" x14ac:dyDescent="0.25">
      <c r="A47" s="11" t="s">
        <v>184</v>
      </c>
      <c r="B47" s="10">
        <v>2</v>
      </c>
      <c r="C47" s="4">
        <f>+B47/D4</f>
        <v>374.01869158878509</v>
      </c>
      <c r="D47" s="5">
        <f>+C47/D3</f>
        <v>374.01869158878509</v>
      </c>
      <c r="E47" s="9"/>
      <c r="F47" s="11" t="s">
        <v>184</v>
      </c>
      <c r="G47" s="9"/>
    </row>
    <row r="48" spans="1:7" x14ac:dyDescent="0.25">
      <c r="A48" s="11" t="s">
        <v>419</v>
      </c>
      <c r="B48" s="10">
        <v>2</v>
      </c>
      <c r="C48" s="4">
        <f>+B48/D4</f>
        <v>374.01869158878509</v>
      </c>
      <c r="D48" s="5">
        <f>+C48/D3</f>
        <v>374.01869158878509</v>
      </c>
      <c r="E48" s="9"/>
      <c r="F48" s="11" t="s">
        <v>420</v>
      </c>
      <c r="G48" s="9"/>
    </row>
    <row r="49" spans="1:7" x14ac:dyDescent="0.25">
      <c r="A49" s="11" t="s">
        <v>66</v>
      </c>
      <c r="B49" s="10">
        <v>6</v>
      </c>
      <c r="C49" s="4">
        <f>+B49/D4</f>
        <v>1122.0560747663553</v>
      </c>
      <c r="D49" s="5">
        <f>+C49/D3</f>
        <v>1122.0560747663553</v>
      </c>
      <c r="E49" s="9"/>
      <c r="F49" s="9"/>
      <c r="G49" s="9"/>
    </row>
    <row r="50" spans="1:7" x14ac:dyDescent="0.25">
      <c r="A50" s="11" t="s">
        <v>185</v>
      </c>
      <c r="B50" s="10">
        <v>1</v>
      </c>
      <c r="C50" s="4">
        <f>+B50/D4</f>
        <v>187.00934579439254</v>
      </c>
      <c r="D50" s="5">
        <f>+C50/D3</f>
        <v>187.00934579439254</v>
      </c>
      <c r="E50" s="9"/>
      <c r="F50" s="11" t="s">
        <v>185</v>
      </c>
      <c r="G50" s="9"/>
    </row>
    <row r="51" spans="1:7" x14ac:dyDescent="0.25">
      <c r="A51" s="11" t="s">
        <v>186</v>
      </c>
      <c r="B51" s="10">
        <v>1</v>
      </c>
      <c r="C51" s="4">
        <f>+B51/D4</f>
        <v>187.00934579439254</v>
      </c>
      <c r="D51" s="5">
        <f>+C51/D3</f>
        <v>187.00934579439254</v>
      </c>
      <c r="E51" s="9"/>
      <c r="F51" s="11" t="s">
        <v>186</v>
      </c>
      <c r="G51" s="9"/>
    </row>
    <row r="52" spans="1:7" x14ac:dyDescent="0.25">
      <c r="A52" s="11" t="s">
        <v>187</v>
      </c>
      <c r="B52" s="10">
        <v>3</v>
      </c>
      <c r="C52" s="4">
        <f>+B52/D4</f>
        <v>561.02803738317766</v>
      </c>
      <c r="D52" s="5">
        <f>+C52/D3</f>
        <v>561.02803738317766</v>
      </c>
      <c r="E52" s="9"/>
      <c r="F52" s="11" t="s">
        <v>187</v>
      </c>
      <c r="G52" s="9"/>
    </row>
    <row r="53" spans="1:7" x14ac:dyDescent="0.25">
      <c r="A53" s="11" t="s">
        <v>188</v>
      </c>
      <c r="B53" s="10">
        <v>1</v>
      </c>
      <c r="C53" s="4">
        <f>+B53/D4</f>
        <v>187.00934579439254</v>
      </c>
      <c r="D53" s="5">
        <f>+C53/D3</f>
        <v>187.00934579439254</v>
      </c>
      <c r="E53" s="9"/>
      <c r="F53" s="11" t="s">
        <v>188</v>
      </c>
      <c r="G53" s="9"/>
    </row>
    <row r="54" spans="1:7" x14ac:dyDescent="0.25">
      <c r="A54" s="11" t="s">
        <v>189</v>
      </c>
      <c r="B54" s="10">
        <v>1</v>
      </c>
      <c r="C54" s="4">
        <f>+B54/D4</f>
        <v>187.00934579439254</v>
      </c>
      <c r="D54" s="5">
        <f>+C54/D3</f>
        <v>187.00934579439254</v>
      </c>
      <c r="E54" s="9"/>
      <c r="F54" s="11" t="s">
        <v>189</v>
      </c>
      <c r="G54" s="9"/>
    </row>
    <row r="55" spans="1:7" x14ac:dyDescent="0.25">
      <c r="A55" s="11" t="s">
        <v>190</v>
      </c>
      <c r="B55" s="10">
        <v>3</v>
      </c>
      <c r="C55" s="4">
        <f>+B55/D4</f>
        <v>561.02803738317766</v>
      </c>
      <c r="D55" s="5">
        <f>+C55/D3</f>
        <v>561.02803738317766</v>
      </c>
      <c r="E55" s="9"/>
      <c r="F55" s="9"/>
      <c r="G55" s="9"/>
    </row>
    <row r="56" spans="1:7" x14ac:dyDescent="0.25">
      <c r="A56" s="11" t="s">
        <v>191</v>
      </c>
      <c r="B56" s="10">
        <v>4</v>
      </c>
      <c r="C56" s="4">
        <f>+B56/D4</f>
        <v>748.03738317757018</v>
      </c>
      <c r="D56" s="5">
        <f>+C56/D3</f>
        <v>748.03738317757018</v>
      </c>
      <c r="E56" s="9"/>
      <c r="F56" s="9"/>
      <c r="G56" s="9"/>
    </row>
    <row r="57" spans="1:7" x14ac:dyDescent="0.25">
      <c r="A57" s="11" t="s">
        <v>192</v>
      </c>
      <c r="B57" s="10">
        <v>1</v>
      </c>
      <c r="C57" s="4">
        <f>+B57/D4</f>
        <v>187.00934579439254</v>
      </c>
      <c r="D57" s="5">
        <f>+C57/D3</f>
        <v>187.00934579439254</v>
      </c>
      <c r="E57" s="9"/>
      <c r="F57" s="9"/>
      <c r="G57" s="9"/>
    </row>
    <row r="58" spans="1:7" x14ac:dyDescent="0.25">
      <c r="A58" s="11" t="s">
        <v>193</v>
      </c>
      <c r="B58" s="10">
        <v>2</v>
      </c>
      <c r="C58" s="4">
        <f>+B58/D4</f>
        <v>374.01869158878509</v>
      </c>
      <c r="D58" s="5">
        <f>+C58/D3</f>
        <v>374.01869158878509</v>
      </c>
      <c r="E58" s="9"/>
      <c r="F58" s="9"/>
      <c r="G58" s="9"/>
    </row>
    <row r="59" spans="1:7" x14ac:dyDescent="0.25">
      <c r="A59" s="11" t="s">
        <v>194</v>
      </c>
      <c r="B59" s="10">
        <v>1</v>
      </c>
      <c r="C59" s="4">
        <f>+B59/D4</f>
        <v>187.00934579439254</v>
      </c>
      <c r="D59" s="5">
        <f>+C59/D3</f>
        <v>187.00934579439254</v>
      </c>
      <c r="E59" s="9"/>
      <c r="F59" s="11" t="s">
        <v>194</v>
      </c>
      <c r="G59" s="9"/>
    </row>
    <row r="60" spans="1:7" x14ac:dyDescent="0.25">
      <c r="A60" s="11" t="s">
        <v>195</v>
      </c>
      <c r="B60" s="10">
        <v>2</v>
      </c>
      <c r="C60" s="4">
        <f>+B60/D4</f>
        <v>374.01869158878509</v>
      </c>
      <c r="D60" s="5">
        <f>+C60/D3</f>
        <v>374.01869158878509</v>
      </c>
      <c r="E60" s="9"/>
      <c r="F60" s="11" t="s">
        <v>195</v>
      </c>
      <c r="G60" s="9"/>
    </row>
    <row r="61" spans="1:7" x14ac:dyDescent="0.25">
      <c r="A61" s="11" t="s">
        <v>196</v>
      </c>
      <c r="B61" s="10">
        <v>3</v>
      </c>
      <c r="C61" s="4">
        <f>+B61/D4</f>
        <v>561.02803738317766</v>
      </c>
      <c r="D61" s="5">
        <f>+C61/D3</f>
        <v>561.02803738317766</v>
      </c>
      <c r="E61" s="9"/>
      <c r="F61" s="9"/>
      <c r="G61" s="9"/>
    </row>
    <row r="62" spans="1:7" x14ac:dyDescent="0.25">
      <c r="A62" s="11" t="s">
        <v>197</v>
      </c>
      <c r="B62" s="10">
        <v>1</v>
      </c>
      <c r="C62" s="4">
        <f>+B62/D4</f>
        <v>187.00934579439254</v>
      </c>
      <c r="D62" s="5">
        <f>+C62/D3</f>
        <v>187.00934579439254</v>
      </c>
      <c r="E62" s="9"/>
      <c r="F62" s="9"/>
      <c r="G62" s="9"/>
    </row>
    <row r="63" spans="1:7" x14ac:dyDescent="0.25">
      <c r="A63" s="11" t="s">
        <v>198</v>
      </c>
      <c r="B63" s="10">
        <v>1</v>
      </c>
      <c r="C63" s="4">
        <f>+B63/D4</f>
        <v>187.00934579439254</v>
      </c>
      <c r="D63" s="5">
        <f>+C63/D3</f>
        <v>187.00934579439254</v>
      </c>
      <c r="E63" s="9"/>
      <c r="F63" s="9"/>
      <c r="G63" s="9"/>
    </row>
    <row r="64" spans="1:7" x14ac:dyDescent="0.25">
      <c r="A64" s="11" t="s">
        <v>18</v>
      </c>
      <c r="B64" s="10">
        <v>3</v>
      </c>
      <c r="C64" s="4">
        <f>+B64/D4</f>
        <v>561.02803738317766</v>
      </c>
      <c r="D64" s="5">
        <f>+C64/D3</f>
        <v>561.02803738317766</v>
      </c>
      <c r="E64" s="9"/>
      <c r="F64" s="9"/>
      <c r="G64" s="9"/>
    </row>
    <row r="65" spans="1:7" x14ac:dyDescent="0.25">
      <c r="A65" s="9"/>
      <c r="B65" s="10"/>
      <c r="C65" s="9"/>
      <c r="D65" s="9"/>
      <c r="E65" s="9"/>
      <c r="F65" s="9"/>
      <c r="G65" s="9"/>
    </row>
    <row r="66" spans="1:7" x14ac:dyDescent="0.25">
      <c r="A66" s="11" t="s">
        <v>60</v>
      </c>
      <c r="B66" s="10">
        <f>+SUM(B6:B64)</f>
        <v>389</v>
      </c>
      <c r="C66" s="9"/>
      <c r="D66" s="32">
        <f>+SUM(D6:D64)</f>
        <v>72746.635514018679</v>
      </c>
      <c r="E66" s="9"/>
      <c r="F66" s="9"/>
      <c r="G66" s="9"/>
    </row>
    <row r="67" spans="1:7" x14ac:dyDescent="0.25">
      <c r="A67" s="11" t="s">
        <v>61</v>
      </c>
      <c r="B67" s="10">
        <f>+COUNT(B6:B64)</f>
        <v>59</v>
      </c>
      <c r="C67" s="9"/>
      <c r="D67" s="9"/>
      <c r="E67" s="9"/>
      <c r="F67" s="9"/>
      <c r="G67" s="9"/>
    </row>
    <row r="68" spans="1:7" x14ac:dyDescent="0.25">
      <c r="B68" s="2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opLeftCell="D13" workbookViewId="0">
      <selection activeCell="G34" sqref="G34"/>
    </sheetView>
  </sheetViews>
  <sheetFormatPr defaultRowHeight="15" x14ac:dyDescent="0.25"/>
  <cols>
    <col min="3" max="3" width="44.140625" customWidth="1"/>
    <col min="259" max="259" width="44.140625" customWidth="1"/>
    <col min="515" max="515" width="44.140625" customWidth="1"/>
    <col min="771" max="771" width="44.140625" customWidth="1"/>
    <col min="1027" max="1027" width="44.140625" customWidth="1"/>
    <col min="1283" max="1283" width="44.140625" customWidth="1"/>
    <col min="1539" max="1539" width="44.140625" customWidth="1"/>
    <col min="1795" max="1795" width="44.140625" customWidth="1"/>
    <col min="2051" max="2051" width="44.140625" customWidth="1"/>
    <col min="2307" max="2307" width="44.140625" customWidth="1"/>
    <col min="2563" max="2563" width="44.140625" customWidth="1"/>
    <col min="2819" max="2819" width="44.140625" customWidth="1"/>
    <col min="3075" max="3075" width="44.140625" customWidth="1"/>
    <col min="3331" max="3331" width="44.140625" customWidth="1"/>
    <col min="3587" max="3587" width="44.140625" customWidth="1"/>
    <col min="3843" max="3843" width="44.140625" customWidth="1"/>
    <col min="4099" max="4099" width="44.140625" customWidth="1"/>
    <col min="4355" max="4355" width="44.140625" customWidth="1"/>
    <col min="4611" max="4611" width="44.140625" customWidth="1"/>
    <col min="4867" max="4867" width="44.140625" customWidth="1"/>
    <col min="5123" max="5123" width="44.140625" customWidth="1"/>
    <col min="5379" max="5379" width="44.140625" customWidth="1"/>
    <col min="5635" max="5635" width="44.140625" customWidth="1"/>
    <col min="5891" max="5891" width="44.140625" customWidth="1"/>
    <col min="6147" max="6147" width="44.140625" customWidth="1"/>
    <col min="6403" max="6403" width="44.140625" customWidth="1"/>
    <col min="6659" max="6659" width="44.140625" customWidth="1"/>
    <col min="6915" max="6915" width="44.140625" customWidth="1"/>
    <col min="7171" max="7171" width="44.140625" customWidth="1"/>
    <col min="7427" max="7427" width="44.140625" customWidth="1"/>
    <col min="7683" max="7683" width="44.140625" customWidth="1"/>
    <col min="7939" max="7939" width="44.140625" customWidth="1"/>
    <col min="8195" max="8195" width="44.140625" customWidth="1"/>
    <col min="8451" max="8451" width="44.140625" customWidth="1"/>
    <col min="8707" max="8707" width="44.140625" customWidth="1"/>
    <col min="8963" max="8963" width="44.140625" customWidth="1"/>
    <col min="9219" max="9219" width="44.140625" customWidth="1"/>
    <col min="9475" max="9475" width="44.140625" customWidth="1"/>
    <col min="9731" max="9731" width="44.140625" customWidth="1"/>
    <col min="9987" max="9987" width="44.140625" customWidth="1"/>
    <col min="10243" max="10243" width="44.140625" customWidth="1"/>
    <col min="10499" max="10499" width="44.140625" customWidth="1"/>
    <col min="10755" max="10755" width="44.140625" customWidth="1"/>
    <col min="11011" max="11011" width="44.140625" customWidth="1"/>
    <col min="11267" max="11267" width="44.140625" customWidth="1"/>
    <col min="11523" max="11523" width="44.140625" customWidth="1"/>
    <col min="11779" max="11779" width="44.140625" customWidth="1"/>
    <col min="12035" max="12035" width="44.140625" customWidth="1"/>
    <col min="12291" max="12291" width="44.140625" customWidth="1"/>
    <col min="12547" max="12547" width="44.140625" customWidth="1"/>
    <col min="12803" max="12803" width="44.140625" customWidth="1"/>
    <col min="13059" max="13059" width="44.140625" customWidth="1"/>
    <col min="13315" max="13315" width="44.140625" customWidth="1"/>
    <col min="13571" max="13571" width="44.140625" customWidth="1"/>
    <col min="13827" max="13827" width="44.140625" customWidth="1"/>
    <col min="14083" max="14083" width="44.140625" customWidth="1"/>
    <col min="14339" max="14339" width="44.140625" customWidth="1"/>
    <col min="14595" max="14595" width="44.140625" customWidth="1"/>
    <col min="14851" max="14851" width="44.140625" customWidth="1"/>
    <col min="15107" max="15107" width="44.140625" customWidth="1"/>
    <col min="15363" max="15363" width="44.140625" customWidth="1"/>
    <col min="15619" max="15619" width="44.140625" customWidth="1"/>
    <col min="15875" max="15875" width="44.140625" customWidth="1"/>
    <col min="16131" max="16131" width="44.140625" customWidth="1"/>
  </cols>
  <sheetData>
    <row r="1" spans="1:14" x14ac:dyDescent="0.25">
      <c r="A1" s="2" t="s">
        <v>236</v>
      </c>
      <c r="B1" s="2" t="s">
        <v>237</v>
      </c>
      <c r="C1" s="19" t="s">
        <v>238</v>
      </c>
      <c r="D1" s="2" t="s">
        <v>239</v>
      </c>
      <c r="E1" s="20" t="s">
        <v>240</v>
      </c>
      <c r="F1" s="21" t="s">
        <v>241</v>
      </c>
      <c r="G1" s="1" t="s">
        <v>242</v>
      </c>
      <c r="H1" s="1" t="s">
        <v>7</v>
      </c>
      <c r="I1" t="s">
        <v>243</v>
      </c>
      <c r="J1" s="22" t="s">
        <v>244</v>
      </c>
      <c r="K1" s="23" t="s">
        <v>245</v>
      </c>
      <c r="L1" t="s">
        <v>246</v>
      </c>
      <c r="N1" s="24" t="s">
        <v>247</v>
      </c>
    </row>
    <row r="2" spans="1:14" x14ac:dyDescent="0.25">
      <c r="A2" s="2">
        <v>11706</v>
      </c>
      <c r="B2" s="2" t="s">
        <v>314</v>
      </c>
      <c r="C2" s="26" t="s">
        <v>412</v>
      </c>
      <c r="D2" t="s">
        <v>249</v>
      </c>
      <c r="E2" s="25">
        <v>1500</v>
      </c>
      <c r="F2" s="25">
        <v>0</v>
      </c>
      <c r="G2" s="1" t="s">
        <v>304</v>
      </c>
      <c r="L2" t="str">
        <f t="shared" ref="L2:L43" si="0">+CONCATENATE(G2,A2)</f>
        <v>Rhizosolenia11706</v>
      </c>
      <c r="N2" s="24"/>
    </row>
    <row r="3" spans="1:14" x14ac:dyDescent="0.25">
      <c r="A3" s="2">
        <v>11707</v>
      </c>
      <c r="B3" s="2" t="s">
        <v>314</v>
      </c>
      <c r="C3" s="26" t="s">
        <v>412</v>
      </c>
      <c r="D3" t="s">
        <v>249</v>
      </c>
      <c r="E3" s="25">
        <v>1000</v>
      </c>
      <c r="F3" s="25">
        <v>0</v>
      </c>
      <c r="G3" s="1" t="s">
        <v>252</v>
      </c>
      <c r="L3" t="str">
        <f t="shared" si="0"/>
        <v>Chaetoceros11707</v>
      </c>
      <c r="N3" s="24"/>
    </row>
    <row r="4" spans="1:14" x14ac:dyDescent="0.25">
      <c r="A4" s="2">
        <v>11708</v>
      </c>
      <c r="B4" s="2" t="s">
        <v>314</v>
      </c>
      <c r="C4" s="26" t="s">
        <v>412</v>
      </c>
      <c r="D4" t="s">
        <v>249</v>
      </c>
      <c r="E4" s="25">
        <v>2500</v>
      </c>
      <c r="F4" s="25">
        <v>0</v>
      </c>
      <c r="G4" s="1" t="s">
        <v>252</v>
      </c>
      <c r="L4" t="str">
        <f>+CONCATENATE(G4,A3,"a")</f>
        <v>Chaetoceros11707a</v>
      </c>
      <c r="N4" s="24"/>
    </row>
    <row r="5" spans="1:14" x14ac:dyDescent="0.25">
      <c r="A5" s="2">
        <v>11709</v>
      </c>
      <c r="B5" s="2" t="s">
        <v>314</v>
      </c>
      <c r="C5" s="26" t="s">
        <v>412</v>
      </c>
      <c r="D5" t="s">
        <v>249</v>
      </c>
      <c r="E5" s="25">
        <v>5000</v>
      </c>
      <c r="F5" s="25">
        <v>0</v>
      </c>
      <c r="G5" s="1" t="s">
        <v>262</v>
      </c>
      <c r="L5" t="str">
        <f t="shared" si="0"/>
        <v>Diploneis11709</v>
      </c>
      <c r="N5" s="24"/>
    </row>
    <row r="6" spans="1:14" s="26" customFormat="1" x14ac:dyDescent="0.25">
      <c r="A6" s="27">
        <v>11710</v>
      </c>
      <c r="B6" s="27" t="s">
        <v>314</v>
      </c>
      <c r="C6" s="26" t="s">
        <v>412</v>
      </c>
      <c r="D6" s="26" t="s">
        <v>249</v>
      </c>
      <c r="E6" s="28">
        <v>1000</v>
      </c>
      <c r="F6" s="28">
        <v>0</v>
      </c>
      <c r="G6" s="29" t="s">
        <v>304</v>
      </c>
      <c r="H6" s="26" t="s">
        <v>305</v>
      </c>
      <c r="L6" s="26" t="str">
        <f t="shared" si="0"/>
        <v>Rhizosolenia11710</v>
      </c>
      <c r="N6" s="30"/>
    </row>
    <row r="7" spans="1:14" x14ac:dyDescent="0.25">
      <c r="A7" s="2">
        <v>11711</v>
      </c>
      <c r="B7" s="2" t="s">
        <v>314</v>
      </c>
      <c r="C7" s="26" t="s">
        <v>412</v>
      </c>
      <c r="D7" t="s">
        <v>249</v>
      </c>
      <c r="E7" s="25">
        <v>3000</v>
      </c>
      <c r="F7" s="25">
        <v>0</v>
      </c>
      <c r="G7" s="1" t="s">
        <v>315</v>
      </c>
      <c r="L7" t="str">
        <f t="shared" si="0"/>
        <v>Pleurosigma11711</v>
      </c>
      <c r="N7" s="24"/>
    </row>
    <row r="8" spans="1:14" x14ac:dyDescent="0.25">
      <c r="A8" s="2">
        <v>11712</v>
      </c>
      <c r="B8" s="2" t="s">
        <v>314</v>
      </c>
      <c r="C8" s="26" t="s">
        <v>412</v>
      </c>
      <c r="D8" t="s">
        <v>249</v>
      </c>
      <c r="E8" s="25">
        <v>500</v>
      </c>
      <c r="F8" s="25">
        <v>0</v>
      </c>
      <c r="G8" s="1" t="s">
        <v>252</v>
      </c>
      <c r="L8" t="str">
        <f t="shared" si="0"/>
        <v>Chaetoceros11712</v>
      </c>
      <c r="N8" s="24"/>
    </row>
    <row r="9" spans="1:14" x14ac:dyDescent="0.25">
      <c r="A9" s="2">
        <v>11713</v>
      </c>
      <c r="B9" s="2" t="s">
        <v>314</v>
      </c>
      <c r="C9" s="26" t="s">
        <v>412</v>
      </c>
      <c r="D9" t="s">
        <v>249</v>
      </c>
      <c r="E9" s="25">
        <v>2000</v>
      </c>
      <c r="F9" s="25">
        <v>0</v>
      </c>
      <c r="G9" s="1" t="s">
        <v>252</v>
      </c>
      <c r="L9" t="str">
        <f>+CONCATENATE(G9,A8,"a")</f>
        <v>Chaetoceros11712a</v>
      </c>
      <c r="N9" s="24"/>
    </row>
    <row r="10" spans="1:14" x14ac:dyDescent="0.25">
      <c r="A10" s="2">
        <v>11714</v>
      </c>
      <c r="B10" s="2" t="s">
        <v>314</v>
      </c>
      <c r="C10" s="26" t="s">
        <v>412</v>
      </c>
      <c r="D10" t="s">
        <v>249</v>
      </c>
      <c r="E10" s="25">
        <v>5000</v>
      </c>
      <c r="F10" s="25">
        <v>0</v>
      </c>
      <c r="G10" s="1" t="s">
        <v>259</v>
      </c>
      <c r="H10" t="s">
        <v>316</v>
      </c>
      <c r="L10" t="str">
        <f t="shared" si="0"/>
        <v>Nitzschia11714</v>
      </c>
      <c r="N10" s="24"/>
    </row>
    <row r="11" spans="1:14" x14ac:dyDescent="0.25">
      <c r="A11" s="2">
        <v>11715</v>
      </c>
      <c r="B11" s="2" t="s">
        <v>314</v>
      </c>
      <c r="C11" s="26" t="s">
        <v>412</v>
      </c>
      <c r="D11" t="s">
        <v>249</v>
      </c>
      <c r="E11" s="25">
        <v>7500</v>
      </c>
      <c r="F11" s="25">
        <v>0</v>
      </c>
      <c r="G11" s="1" t="s">
        <v>265</v>
      </c>
      <c r="L11" t="str">
        <f t="shared" si="0"/>
        <v>Cocconeis11715</v>
      </c>
      <c r="N11" s="24"/>
    </row>
    <row r="12" spans="1:14" x14ac:dyDescent="0.25">
      <c r="A12" s="2">
        <v>11716</v>
      </c>
      <c r="B12" s="2" t="s">
        <v>314</v>
      </c>
      <c r="C12" s="26" t="s">
        <v>412</v>
      </c>
      <c r="D12" t="s">
        <v>249</v>
      </c>
      <c r="E12" s="25">
        <v>10000</v>
      </c>
      <c r="F12" s="25">
        <v>0</v>
      </c>
      <c r="G12" s="1" t="s">
        <v>124</v>
      </c>
      <c r="H12" t="s">
        <v>307</v>
      </c>
      <c r="L12" t="str">
        <f t="shared" si="0"/>
        <v>Gephyrocapsa11716</v>
      </c>
      <c r="N12" s="24"/>
    </row>
    <row r="13" spans="1:14" x14ac:dyDescent="0.25">
      <c r="A13" s="2">
        <v>11717</v>
      </c>
      <c r="B13" s="2" t="s">
        <v>314</v>
      </c>
      <c r="C13" s="26" t="s">
        <v>412</v>
      </c>
      <c r="D13" t="s">
        <v>249</v>
      </c>
      <c r="E13" s="25">
        <v>10000</v>
      </c>
      <c r="F13" s="25">
        <v>0</v>
      </c>
      <c r="G13" s="1" t="s">
        <v>251</v>
      </c>
      <c r="L13" t="str">
        <f t="shared" si="0"/>
        <v>Thalassionema11717</v>
      </c>
      <c r="N13" s="24"/>
    </row>
    <row r="14" spans="1:14" x14ac:dyDescent="0.25">
      <c r="A14" s="2">
        <v>11718</v>
      </c>
      <c r="B14" s="2" t="s">
        <v>314</v>
      </c>
      <c r="C14" s="26" t="s">
        <v>412</v>
      </c>
      <c r="D14" t="s">
        <v>249</v>
      </c>
      <c r="E14" s="25">
        <v>1300</v>
      </c>
      <c r="F14" s="25">
        <v>0</v>
      </c>
      <c r="G14" s="1" t="s">
        <v>295</v>
      </c>
      <c r="L14" t="str">
        <f t="shared" si="0"/>
        <v>Pseudonitzschia11718</v>
      </c>
      <c r="N14" s="24"/>
    </row>
    <row r="15" spans="1:14" x14ac:dyDescent="0.25">
      <c r="A15" s="2">
        <v>11719</v>
      </c>
      <c r="B15" s="2" t="s">
        <v>314</v>
      </c>
      <c r="C15" s="26" t="s">
        <v>412</v>
      </c>
      <c r="D15" t="s">
        <v>249</v>
      </c>
      <c r="E15" s="25">
        <v>5000</v>
      </c>
      <c r="F15" s="25">
        <v>0</v>
      </c>
      <c r="G15" s="1" t="s">
        <v>295</v>
      </c>
      <c r="L15" t="str">
        <f>+CONCATENATE(G15,A14,"a")</f>
        <v>Pseudonitzschia11718a</v>
      </c>
      <c r="N15" s="24"/>
    </row>
    <row r="16" spans="1:14" s="26" customFormat="1" x14ac:dyDescent="0.25">
      <c r="A16" s="27">
        <v>11720</v>
      </c>
      <c r="B16" s="27" t="s">
        <v>314</v>
      </c>
      <c r="C16" s="26" t="s">
        <v>412</v>
      </c>
      <c r="D16" s="26" t="s">
        <v>249</v>
      </c>
      <c r="E16" s="28">
        <v>5000</v>
      </c>
      <c r="F16" s="28">
        <v>0</v>
      </c>
      <c r="G16" s="29" t="s">
        <v>262</v>
      </c>
      <c r="L16" s="26" t="str">
        <f t="shared" si="0"/>
        <v>Diploneis11720</v>
      </c>
      <c r="N16" s="30"/>
    </row>
    <row r="17" spans="1:14" x14ac:dyDescent="0.25">
      <c r="A17" s="2">
        <v>11721</v>
      </c>
      <c r="B17" s="2" t="s">
        <v>314</v>
      </c>
      <c r="C17" s="26" t="s">
        <v>412</v>
      </c>
      <c r="D17" t="s">
        <v>249</v>
      </c>
      <c r="E17" s="25">
        <v>2000</v>
      </c>
      <c r="F17" s="25">
        <v>0</v>
      </c>
      <c r="G17" s="1" t="s">
        <v>252</v>
      </c>
      <c r="K17" t="s">
        <v>317</v>
      </c>
      <c r="L17" t="str">
        <f t="shared" si="0"/>
        <v>Chaetoceros11721</v>
      </c>
      <c r="N17" s="24"/>
    </row>
    <row r="18" spans="1:14" x14ac:dyDescent="0.25">
      <c r="A18" s="2">
        <v>11722</v>
      </c>
      <c r="B18" s="2" t="s">
        <v>314</v>
      </c>
      <c r="C18" s="26" t="s">
        <v>412</v>
      </c>
      <c r="D18" t="s">
        <v>249</v>
      </c>
      <c r="E18" s="25">
        <v>8000</v>
      </c>
      <c r="F18" s="25">
        <v>0</v>
      </c>
      <c r="G18" s="1" t="s">
        <v>318</v>
      </c>
      <c r="L18" t="str">
        <f t="shared" si="0"/>
        <v>pennate11722</v>
      </c>
      <c r="N18" s="24"/>
    </row>
    <row r="19" spans="1:14" x14ac:dyDescent="0.25">
      <c r="A19" s="2">
        <v>11723</v>
      </c>
      <c r="B19" s="2" t="s">
        <v>314</v>
      </c>
      <c r="C19" s="26" t="s">
        <v>412</v>
      </c>
      <c r="D19" t="s">
        <v>249</v>
      </c>
      <c r="E19" s="25">
        <v>5000</v>
      </c>
      <c r="F19" s="25">
        <v>0</v>
      </c>
      <c r="G19" s="1" t="s">
        <v>252</v>
      </c>
      <c r="L19" t="str">
        <f t="shared" si="0"/>
        <v>Chaetoceros11723</v>
      </c>
      <c r="N19" s="24"/>
    </row>
    <row r="20" spans="1:14" x14ac:dyDescent="0.25">
      <c r="A20" s="2">
        <v>11724</v>
      </c>
      <c r="B20" s="2" t="s">
        <v>314</v>
      </c>
      <c r="C20" s="26" t="s">
        <v>412</v>
      </c>
      <c r="D20" t="s">
        <v>249</v>
      </c>
      <c r="E20" s="25">
        <v>5000</v>
      </c>
      <c r="F20" s="25">
        <v>0</v>
      </c>
      <c r="G20" s="1" t="s">
        <v>251</v>
      </c>
      <c r="L20" t="str">
        <f t="shared" si="0"/>
        <v>Thalassionema11724</v>
      </c>
      <c r="N20" s="24"/>
    </row>
    <row r="21" spans="1:14" x14ac:dyDescent="0.25">
      <c r="A21" s="2">
        <v>11725</v>
      </c>
      <c r="B21" s="2" t="s">
        <v>314</v>
      </c>
      <c r="C21" s="26" t="s">
        <v>412</v>
      </c>
      <c r="D21" t="s">
        <v>249</v>
      </c>
      <c r="E21" s="25">
        <v>10000</v>
      </c>
      <c r="F21" s="25">
        <v>0</v>
      </c>
      <c r="G21" s="1" t="s">
        <v>257</v>
      </c>
      <c r="H21" t="s">
        <v>307</v>
      </c>
      <c r="L21" t="str">
        <f t="shared" si="0"/>
        <v>Thalassiosira11725</v>
      </c>
      <c r="N21" s="24"/>
    </row>
    <row r="22" spans="1:14" x14ac:dyDescent="0.25">
      <c r="A22" s="2">
        <v>11726</v>
      </c>
      <c r="B22" s="2" t="s">
        <v>314</v>
      </c>
      <c r="C22" s="26" t="s">
        <v>412</v>
      </c>
      <c r="D22" t="s">
        <v>249</v>
      </c>
      <c r="E22" s="25">
        <v>2000</v>
      </c>
      <c r="F22" s="25">
        <v>0</v>
      </c>
      <c r="G22" s="1" t="s">
        <v>288</v>
      </c>
      <c r="L22" t="str">
        <f t="shared" si="0"/>
        <v>Cylindrotheca11726</v>
      </c>
      <c r="N22" s="24"/>
    </row>
    <row r="23" spans="1:14" x14ac:dyDescent="0.25">
      <c r="A23" s="2">
        <v>11727</v>
      </c>
      <c r="B23" s="2" t="s">
        <v>314</v>
      </c>
      <c r="C23" s="26" t="s">
        <v>412</v>
      </c>
      <c r="D23" t="s">
        <v>249</v>
      </c>
      <c r="E23" s="25">
        <v>7500</v>
      </c>
      <c r="F23" s="25">
        <v>0</v>
      </c>
      <c r="G23" s="1" t="s">
        <v>319</v>
      </c>
      <c r="L23" t="str">
        <f t="shared" si="0"/>
        <v>Algirosphaera11727</v>
      </c>
      <c r="N23" s="24"/>
    </row>
    <row r="24" spans="1:14" x14ac:dyDescent="0.25">
      <c r="A24" s="2">
        <v>11728</v>
      </c>
      <c r="B24" s="2" t="s">
        <v>314</v>
      </c>
      <c r="C24" s="26" t="s">
        <v>412</v>
      </c>
      <c r="D24" t="s">
        <v>249</v>
      </c>
      <c r="E24" s="25">
        <v>2500</v>
      </c>
      <c r="F24" s="25">
        <v>0</v>
      </c>
      <c r="G24" s="1" t="s">
        <v>262</v>
      </c>
      <c r="L24" t="str">
        <f t="shared" si="0"/>
        <v>Diploneis11728</v>
      </c>
      <c r="N24" s="24"/>
    </row>
    <row r="25" spans="1:14" x14ac:dyDescent="0.25">
      <c r="A25" s="2">
        <v>11729</v>
      </c>
      <c r="B25" s="2" t="s">
        <v>314</v>
      </c>
      <c r="C25" s="26" t="s">
        <v>412</v>
      </c>
      <c r="D25" t="s">
        <v>249</v>
      </c>
      <c r="E25" s="25">
        <v>9000</v>
      </c>
      <c r="F25" s="25">
        <v>0</v>
      </c>
      <c r="G25" s="1" t="s">
        <v>124</v>
      </c>
      <c r="L25" t="str">
        <f t="shared" si="0"/>
        <v>Gephyrocapsa11729</v>
      </c>
      <c r="N25" s="24"/>
    </row>
    <row r="26" spans="1:14" x14ac:dyDescent="0.25">
      <c r="A26" s="2">
        <v>11730</v>
      </c>
      <c r="B26" s="2" t="s">
        <v>314</v>
      </c>
      <c r="C26" s="26" t="s">
        <v>412</v>
      </c>
      <c r="D26" t="s">
        <v>249</v>
      </c>
      <c r="E26" s="25">
        <v>2000</v>
      </c>
      <c r="F26" s="25">
        <v>0</v>
      </c>
      <c r="G26" s="1" t="s">
        <v>288</v>
      </c>
      <c r="L26" t="str">
        <f t="shared" si="0"/>
        <v>Cylindrotheca11730</v>
      </c>
      <c r="N26" s="24"/>
    </row>
    <row r="27" spans="1:14" s="26" customFormat="1" x14ac:dyDescent="0.25">
      <c r="A27" s="27">
        <v>11731</v>
      </c>
      <c r="B27" s="27" t="s">
        <v>314</v>
      </c>
      <c r="C27" s="26" t="s">
        <v>412</v>
      </c>
      <c r="D27" s="26" t="s">
        <v>249</v>
      </c>
      <c r="E27" s="28">
        <v>9000</v>
      </c>
      <c r="F27" s="28">
        <v>0</v>
      </c>
      <c r="G27" s="29" t="s">
        <v>320</v>
      </c>
      <c r="K27" s="26" t="s">
        <v>321</v>
      </c>
      <c r="L27" s="26" t="str">
        <f t="shared" si="0"/>
        <v>Calcidiscus11731</v>
      </c>
      <c r="N27" s="30"/>
    </row>
    <row r="28" spans="1:14" x14ac:dyDescent="0.25">
      <c r="A28" s="2">
        <v>11732</v>
      </c>
      <c r="B28" s="2" t="s">
        <v>314</v>
      </c>
      <c r="C28" s="26" t="s">
        <v>412</v>
      </c>
      <c r="D28" t="s">
        <v>249</v>
      </c>
      <c r="E28" s="25">
        <v>5000</v>
      </c>
      <c r="F28" s="25">
        <v>0</v>
      </c>
      <c r="G28" s="1" t="s">
        <v>262</v>
      </c>
      <c r="L28" t="str">
        <f t="shared" si="0"/>
        <v>Diploneis11732</v>
      </c>
      <c r="N28" s="24"/>
    </row>
    <row r="29" spans="1:14" x14ac:dyDescent="0.25">
      <c r="A29" s="2">
        <v>11733</v>
      </c>
      <c r="B29" s="2" t="s">
        <v>314</v>
      </c>
      <c r="C29" s="26" t="s">
        <v>412</v>
      </c>
      <c r="D29" t="s">
        <v>249</v>
      </c>
      <c r="E29" s="25">
        <v>10000</v>
      </c>
      <c r="F29" s="25">
        <v>0</v>
      </c>
      <c r="G29" s="1" t="s">
        <v>257</v>
      </c>
      <c r="L29" t="str">
        <f t="shared" si="0"/>
        <v>Thalassiosira11733</v>
      </c>
      <c r="N29" s="24"/>
    </row>
    <row r="30" spans="1:14" x14ac:dyDescent="0.25">
      <c r="A30" s="2">
        <v>11734</v>
      </c>
      <c r="B30" s="2" t="s">
        <v>314</v>
      </c>
      <c r="C30" s="26" t="s">
        <v>412</v>
      </c>
      <c r="D30" t="s">
        <v>249</v>
      </c>
      <c r="E30" s="25">
        <v>1000</v>
      </c>
      <c r="F30" s="25">
        <v>0</v>
      </c>
      <c r="G30" s="1" t="s">
        <v>267</v>
      </c>
      <c r="L30" t="str">
        <f t="shared" si="0"/>
        <v>Navicula11734</v>
      </c>
      <c r="N30" s="24"/>
    </row>
    <row r="31" spans="1:14" x14ac:dyDescent="0.25">
      <c r="A31" s="2">
        <v>11735</v>
      </c>
      <c r="B31" s="2" t="s">
        <v>314</v>
      </c>
      <c r="C31" s="26" t="s">
        <v>412</v>
      </c>
      <c r="D31" t="s">
        <v>249</v>
      </c>
      <c r="E31" s="25">
        <v>15000</v>
      </c>
      <c r="F31" s="25">
        <v>0</v>
      </c>
      <c r="G31" s="1" t="s">
        <v>257</v>
      </c>
      <c r="L31" t="str">
        <f t="shared" si="0"/>
        <v>Thalassiosira11735</v>
      </c>
      <c r="N31" s="24"/>
    </row>
    <row r="32" spans="1:14" x14ac:dyDescent="0.25">
      <c r="A32" s="2">
        <v>11736</v>
      </c>
      <c r="B32" s="2" t="s">
        <v>314</v>
      </c>
      <c r="C32" s="26" t="s">
        <v>412</v>
      </c>
      <c r="D32" t="s">
        <v>249</v>
      </c>
      <c r="E32" s="25">
        <v>4000</v>
      </c>
      <c r="F32" s="25">
        <v>0</v>
      </c>
      <c r="G32" s="1" t="s">
        <v>274</v>
      </c>
      <c r="L32" t="str">
        <f t="shared" si="0"/>
        <v>Tryblionella11736</v>
      </c>
      <c r="N32" s="24"/>
    </row>
    <row r="33" spans="1:14" x14ac:dyDescent="0.25">
      <c r="A33" s="2">
        <v>11737</v>
      </c>
      <c r="B33" s="2" t="s">
        <v>314</v>
      </c>
      <c r="C33" s="26" t="s">
        <v>412</v>
      </c>
      <c r="D33" t="s">
        <v>249</v>
      </c>
      <c r="E33" s="25">
        <v>5000</v>
      </c>
      <c r="F33" s="25">
        <v>0</v>
      </c>
      <c r="G33" s="1" t="s">
        <v>417</v>
      </c>
      <c r="H33" t="s">
        <v>418</v>
      </c>
      <c r="L33" t="str">
        <f t="shared" si="0"/>
        <v>Calciopappus11737</v>
      </c>
      <c r="N33" s="24"/>
    </row>
    <row r="34" spans="1:14" x14ac:dyDescent="0.25">
      <c r="A34" s="2">
        <v>11738</v>
      </c>
      <c r="B34" s="2" t="s">
        <v>314</v>
      </c>
      <c r="C34" s="26" t="s">
        <v>412</v>
      </c>
      <c r="D34" t="s">
        <v>249</v>
      </c>
      <c r="E34" s="25">
        <v>1000</v>
      </c>
      <c r="F34" s="25">
        <v>0</v>
      </c>
      <c r="G34" s="1" t="s">
        <v>252</v>
      </c>
      <c r="L34" t="str">
        <f t="shared" si="0"/>
        <v>Chaetoceros11738</v>
      </c>
      <c r="N34" s="24"/>
    </row>
    <row r="35" spans="1:14" x14ac:dyDescent="0.25">
      <c r="A35" s="2">
        <v>11739</v>
      </c>
      <c r="B35" s="2" t="s">
        <v>314</v>
      </c>
      <c r="C35" s="26" t="s">
        <v>412</v>
      </c>
      <c r="D35" t="s">
        <v>249</v>
      </c>
      <c r="E35" s="25">
        <v>5000</v>
      </c>
      <c r="F35" s="25">
        <v>0</v>
      </c>
      <c r="G35" s="1" t="s">
        <v>253</v>
      </c>
      <c r="L35" t="str">
        <f t="shared" si="0"/>
        <v>Cyclotella11739</v>
      </c>
      <c r="N35" s="24"/>
    </row>
    <row r="36" spans="1:14" x14ac:dyDescent="0.25">
      <c r="A36" s="2">
        <v>11740</v>
      </c>
      <c r="B36" s="2" t="s">
        <v>314</v>
      </c>
      <c r="C36" s="26" t="s">
        <v>412</v>
      </c>
      <c r="D36" t="s">
        <v>249</v>
      </c>
      <c r="E36" s="25">
        <v>3300</v>
      </c>
      <c r="F36" s="25">
        <v>0</v>
      </c>
      <c r="G36" s="1" t="s">
        <v>322</v>
      </c>
      <c r="L36" t="str">
        <f t="shared" si="0"/>
        <v>coccolith11740</v>
      </c>
      <c r="N36" s="24"/>
    </row>
    <row r="37" spans="1:14" x14ac:dyDescent="0.25">
      <c r="A37" s="2">
        <v>11741</v>
      </c>
      <c r="B37" s="2" t="s">
        <v>314</v>
      </c>
      <c r="C37" s="26" t="s">
        <v>412</v>
      </c>
      <c r="D37" t="s">
        <v>249</v>
      </c>
      <c r="E37" s="25">
        <v>5000</v>
      </c>
      <c r="F37" s="25">
        <v>0</v>
      </c>
      <c r="G37" s="1" t="s">
        <v>259</v>
      </c>
      <c r="L37" t="str">
        <f t="shared" si="0"/>
        <v>Nitzschia11741</v>
      </c>
      <c r="N37" s="24"/>
    </row>
    <row r="38" spans="1:14" s="26" customFormat="1" x14ac:dyDescent="0.25">
      <c r="A38" s="27">
        <v>11742</v>
      </c>
      <c r="B38" s="27" t="s">
        <v>314</v>
      </c>
      <c r="C38" s="26" t="s">
        <v>412</v>
      </c>
      <c r="D38" s="26" t="s">
        <v>249</v>
      </c>
      <c r="E38" s="28">
        <v>6500</v>
      </c>
      <c r="F38" s="28">
        <v>0</v>
      </c>
      <c r="G38" s="29" t="s">
        <v>259</v>
      </c>
      <c r="L38" s="26" t="str">
        <f t="shared" si="0"/>
        <v>Nitzschia11742</v>
      </c>
      <c r="N38" s="30"/>
    </row>
    <row r="39" spans="1:14" s="26" customFormat="1" x14ac:dyDescent="0.25">
      <c r="A39" s="27">
        <v>11743</v>
      </c>
      <c r="B39" s="27" t="s">
        <v>314</v>
      </c>
      <c r="C39" s="26" t="s">
        <v>412</v>
      </c>
      <c r="D39" s="26" t="s">
        <v>249</v>
      </c>
      <c r="E39" s="28">
        <v>1500</v>
      </c>
      <c r="F39" s="28">
        <v>0</v>
      </c>
      <c r="G39" s="29" t="s">
        <v>323</v>
      </c>
      <c r="H39" s="26" t="s">
        <v>403</v>
      </c>
      <c r="L39" s="26" t="str">
        <f t="shared" si="0"/>
        <v>Synedra11743</v>
      </c>
      <c r="N39" s="30"/>
    </row>
    <row r="40" spans="1:14" s="26" customFormat="1" x14ac:dyDescent="0.25">
      <c r="A40" s="27">
        <v>11744</v>
      </c>
      <c r="B40" s="27" t="s">
        <v>314</v>
      </c>
      <c r="C40" s="26" t="s">
        <v>412</v>
      </c>
      <c r="D40" s="26" t="s">
        <v>249</v>
      </c>
      <c r="E40" s="28">
        <v>20000</v>
      </c>
      <c r="F40" s="28">
        <v>0</v>
      </c>
      <c r="G40" s="29" t="s">
        <v>323</v>
      </c>
      <c r="H40" s="26" t="s">
        <v>403</v>
      </c>
      <c r="K40" s="26" t="s">
        <v>324</v>
      </c>
      <c r="L40" s="26" t="str">
        <f>+CONCATENATE(G40,A39,"a")</f>
        <v>Synedra11743a</v>
      </c>
      <c r="N40" s="30"/>
    </row>
    <row r="41" spans="1:14" s="26" customFormat="1" x14ac:dyDescent="0.25">
      <c r="A41" s="27">
        <v>11745</v>
      </c>
      <c r="B41" s="27" t="s">
        <v>314</v>
      </c>
      <c r="C41" s="26" t="s">
        <v>412</v>
      </c>
      <c r="D41" s="26" t="s">
        <v>249</v>
      </c>
      <c r="E41" s="28">
        <v>20000</v>
      </c>
      <c r="F41" s="28">
        <v>0</v>
      </c>
      <c r="G41" s="29" t="s">
        <v>323</v>
      </c>
      <c r="H41" s="26" t="s">
        <v>403</v>
      </c>
      <c r="K41" s="26" t="s">
        <v>324</v>
      </c>
      <c r="L41" s="26" t="str">
        <f>+CONCATENATE(G41,A39,"b")</f>
        <v>Synedra11743b</v>
      </c>
      <c r="N41" s="30"/>
    </row>
    <row r="42" spans="1:14" x14ac:dyDescent="0.25">
      <c r="A42" s="2">
        <v>11746</v>
      </c>
      <c r="B42" s="2" t="s">
        <v>314</v>
      </c>
      <c r="C42" s="26" t="s">
        <v>412</v>
      </c>
      <c r="D42" t="s">
        <v>249</v>
      </c>
      <c r="E42" s="25">
        <v>1000</v>
      </c>
      <c r="F42" s="25">
        <v>0</v>
      </c>
      <c r="G42" s="1" t="s">
        <v>255</v>
      </c>
      <c r="K42" t="s">
        <v>324</v>
      </c>
      <c r="L42" t="str">
        <f t="shared" si="0"/>
        <v>Guinardia11746</v>
      </c>
      <c r="N42" s="24"/>
    </row>
    <row r="43" spans="1:14" s="26" customFormat="1" x14ac:dyDescent="0.25">
      <c r="A43" s="27">
        <v>11747</v>
      </c>
      <c r="B43" s="27" t="s">
        <v>314</v>
      </c>
      <c r="C43" s="26" t="s">
        <v>412</v>
      </c>
      <c r="D43" s="26" t="s">
        <v>249</v>
      </c>
      <c r="E43" s="28">
        <v>2200</v>
      </c>
      <c r="F43" s="28">
        <v>0</v>
      </c>
      <c r="G43" s="29" t="s">
        <v>415</v>
      </c>
      <c r="H43" s="26" t="s">
        <v>416</v>
      </c>
      <c r="L43" s="26" t="str">
        <f t="shared" si="0"/>
        <v>Acanthoica11747</v>
      </c>
      <c r="N43" s="30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workbookViewId="0">
      <selection activeCell="J14" sqref="J14"/>
    </sheetView>
  </sheetViews>
  <sheetFormatPr defaultRowHeight="15" x14ac:dyDescent="0.25"/>
  <cols>
    <col min="1" max="1" width="33.5703125" bestFit="1" customWidth="1"/>
    <col min="2" max="2" width="12.42578125" bestFit="1" customWidth="1"/>
    <col min="3" max="3" width="12.28515625" bestFit="1" customWidth="1"/>
    <col min="4" max="4" width="9.85546875" bestFit="1" customWidth="1"/>
  </cols>
  <sheetData>
    <row r="1" spans="1:6" x14ac:dyDescent="0.25">
      <c r="A1" t="s">
        <v>62</v>
      </c>
      <c r="B1" s="2"/>
    </row>
    <row r="2" spans="1:6" x14ac:dyDescent="0.25">
      <c r="A2" s="1" t="s">
        <v>199</v>
      </c>
      <c r="B2" s="2"/>
      <c r="C2" s="2"/>
      <c r="D2" s="2"/>
    </row>
    <row r="3" spans="1:6" x14ac:dyDescent="0.25">
      <c r="A3" s="11"/>
      <c r="B3" s="10" t="s">
        <v>200</v>
      </c>
      <c r="C3" s="10" t="s">
        <v>4</v>
      </c>
      <c r="D3" s="10">
        <v>1</v>
      </c>
      <c r="E3" s="9"/>
      <c r="F3" s="9" t="s">
        <v>330</v>
      </c>
    </row>
    <row r="4" spans="1:6" x14ac:dyDescent="0.25">
      <c r="A4" s="11" t="s">
        <v>5</v>
      </c>
      <c r="B4" s="10">
        <v>309</v>
      </c>
      <c r="C4" s="10" t="s">
        <v>6</v>
      </c>
      <c r="D4" s="31">
        <f>+B4/60030</f>
        <v>5.1474262868565716E-3</v>
      </c>
      <c r="E4" s="9"/>
      <c r="F4" s="9"/>
    </row>
    <row r="5" spans="1:6" x14ac:dyDescent="0.25">
      <c r="A5" s="11" t="s">
        <v>7</v>
      </c>
      <c r="B5" s="10" t="s">
        <v>8</v>
      </c>
      <c r="C5" s="10" t="s">
        <v>9</v>
      </c>
      <c r="D5" s="10" t="s">
        <v>10</v>
      </c>
      <c r="E5" s="9"/>
      <c r="F5" s="9"/>
    </row>
    <row r="6" spans="1:6" x14ac:dyDescent="0.25">
      <c r="A6" s="11" t="s">
        <v>67</v>
      </c>
      <c r="B6" s="10">
        <v>107</v>
      </c>
      <c r="C6" s="4">
        <f>+B6/D4</f>
        <v>20787.087378640776</v>
      </c>
      <c r="D6" s="5">
        <f>+C6/D3</f>
        <v>20787.087378640776</v>
      </c>
      <c r="E6" s="9"/>
      <c r="F6" s="9"/>
    </row>
    <row r="7" spans="1:6" x14ac:dyDescent="0.25">
      <c r="A7" s="11" t="s">
        <v>201</v>
      </c>
      <c r="B7" s="10">
        <v>16</v>
      </c>
      <c r="C7" s="4">
        <f>+B7/D4</f>
        <v>3108.3495145631068</v>
      </c>
      <c r="D7" s="5">
        <f>+C7/D3</f>
        <v>3108.3495145631068</v>
      </c>
      <c r="E7" s="9"/>
      <c r="F7" s="11" t="s">
        <v>375</v>
      </c>
    </row>
    <row r="8" spans="1:6" x14ac:dyDescent="0.25">
      <c r="A8" s="11" t="s">
        <v>202</v>
      </c>
      <c r="B8" s="10">
        <v>15</v>
      </c>
      <c r="C8" s="4">
        <f>+B8/D4</f>
        <v>2914.0776699029129</v>
      </c>
      <c r="D8" s="5">
        <f>+C8/D3</f>
        <v>2914.0776699029129</v>
      </c>
      <c r="E8" s="9"/>
      <c r="F8" s="9"/>
    </row>
    <row r="9" spans="1:6" x14ac:dyDescent="0.25">
      <c r="A9" s="11" t="s">
        <v>203</v>
      </c>
      <c r="B9" s="10">
        <v>56</v>
      </c>
      <c r="C9" s="4">
        <f>+B9/D4</f>
        <v>10879.223300970874</v>
      </c>
      <c r="D9" s="5">
        <f>+C9/D3</f>
        <v>10879.223300970874</v>
      </c>
      <c r="E9" s="9"/>
      <c r="F9" s="11" t="s">
        <v>381</v>
      </c>
    </row>
    <row r="10" spans="1:6" x14ac:dyDescent="0.25">
      <c r="A10" s="11" t="s">
        <v>31</v>
      </c>
      <c r="B10" s="10">
        <v>40</v>
      </c>
      <c r="C10" s="4">
        <f>+B10/D4</f>
        <v>7770.8737864077675</v>
      </c>
      <c r="D10" s="5">
        <f>+C10/D3</f>
        <v>7770.8737864077675</v>
      </c>
      <c r="E10" s="9"/>
      <c r="F10" s="33"/>
    </row>
    <row r="11" spans="1:6" x14ac:dyDescent="0.25">
      <c r="A11" s="11" t="s">
        <v>204</v>
      </c>
      <c r="B11" s="10">
        <v>29</v>
      </c>
      <c r="C11" s="4">
        <f>+B11/D4</f>
        <v>5633.8834951456311</v>
      </c>
      <c r="D11" s="5">
        <f>+C11/D3</f>
        <v>5633.8834951456311</v>
      </c>
      <c r="E11" s="9"/>
      <c r="F11" s="11" t="s">
        <v>204</v>
      </c>
    </row>
    <row r="12" spans="1:6" x14ac:dyDescent="0.25">
      <c r="A12" s="11" t="s">
        <v>205</v>
      </c>
      <c r="B12" s="10">
        <v>9</v>
      </c>
      <c r="C12" s="4">
        <f>+B12/D4</f>
        <v>1748.4466019417475</v>
      </c>
      <c r="D12" s="5">
        <f>+C12/D3</f>
        <v>1748.4466019417475</v>
      </c>
      <c r="E12" s="9"/>
      <c r="F12" s="9" t="s">
        <v>376</v>
      </c>
    </row>
    <row r="13" spans="1:6" x14ac:dyDescent="0.25">
      <c r="A13" s="11" t="s">
        <v>206</v>
      </c>
      <c r="B13" s="10">
        <v>3</v>
      </c>
      <c r="C13" s="4">
        <f>+B13/D4</f>
        <v>582.81553398058259</v>
      </c>
      <c r="D13" s="5">
        <f>+C13/D3</f>
        <v>582.81553398058259</v>
      </c>
      <c r="E13" s="9"/>
      <c r="F13" s="9" t="s">
        <v>377</v>
      </c>
    </row>
    <row r="14" spans="1:6" x14ac:dyDescent="0.25">
      <c r="A14" s="11" t="s">
        <v>207</v>
      </c>
      <c r="B14" s="10">
        <v>11</v>
      </c>
      <c r="C14" s="4">
        <f>+B14/D4</f>
        <v>2136.990291262136</v>
      </c>
      <c r="D14" s="5">
        <f>+C14/D3</f>
        <v>2136.990291262136</v>
      </c>
      <c r="E14" s="9"/>
      <c r="F14" s="9" t="s">
        <v>378</v>
      </c>
    </row>
    <row r="15" spans="1:6" x14ac:dyDescent="0.25">
      <c r="A15" s="11" t="s">
        <v>208</v>
      </c>
      <c r="B15" s="10">
        <v>11</v>
      </c>
      <c r="C15" s="4">
        <f>+B15/D4</f>
        <v>2136.990291262136</v>
      </c>
      <c r="D15" s="5">
        <f>+C15/D3</f>
        <v>2136.990291262136</v>
      </c>
      <c r="E15" s="9"/>
      <c r="F15" s="9" t="s">
        <v>379</v>
      </c>
    </row>
    <row r="16" spans="1:6" x14ac:dyDescent="0.25">
      <c r="A16" s="11" t="s">
        <v>209</v>
      </c>
      <c r="B16" s="10">
        <v>2</v>
      </c>
      <c r="C16" s="4">
        <f>+B16/D4</f>
        <v>388.54368932038835</v>
      </c>
      <c r="D16" s="5">
        <f>+C16/D3</f>
        <v>388.54368932038835</v>
      </c>
      <c r="E16" s="9"/>
      <c r="F16" s="11" t="s">
        <v>209</v>
      </c>
    </row>
    <row r="17" spans="1:6" x14ac:dyDescent="0.25">
      <c r="A17" s="11" t="s">
        <v>210</v>
      </c>
      <c r="B17" s="10">
        <v>5</v>
      </c>
      <c r="C17" s="4">
        <f>+B17/D4</f>
        <v>971.35922330097094</v>
      </c>
      <c r="D17" s="5">
        <f>+C17/D3</f>
        <v>971.35922330097094</v>
      </c>
      <c r="E17" s="9"/>
      <c r="F17" s="9" t="s">
        <v>380</v>
      </c>
    </row>
    <row r="18" spans="1:6" x14ac:dyDescent="0.25">
      <c r="A18" s="11" t="s">
        <v>81</v>
      </c>
      <c r="B18" s="10">
        <v>12</v>
      </c>
      <c r="C18" s="4">
        <f>+B18/D4</f>
        <v>2331.2621359223303</v>
      </c>
      <c r="D18" s="5">
        <f>+C18/D3</f>
        <v>2331.2621359223303</v>
      </c>
      <c r="E18" s="9"/>
      <c r="F18" s="9"/>
    </row>
    <row r="19" spans="1:6" x14ac:dyDescent="0.25">
      <c r="A19" s="11" t="s">
        <v>211</v>
      </c>
      <c r="B19" s="10">
        <v>1</v>
      </c>
      <c r="C19" s="4">
        <f>+B19/D4</f>
        <v>194.27184466019418</v>
      </c>
      <c r="D19" s="5">
        <f>+C19/D3</f>
        <v>194.27184466019418</v>
      </c>
      <c r="E19" s="9"/>
      <c r="F19" s="11" t="s">
        <v>211</v>
      </c>
    </row>
    <row r="20" spans="1:6" x14ac:dyDescent="0.25">
      <c r="A20" s="11" t="s">
        <v>228</v>
      </c>
      <c r="B20" s="10">
        <v>2</v>
      </c>
      <c r="C20" s="4">
        <f>+B20/D4</f>
        <v>388.54368932038835</v>
      </c>
      <c r="D20" s="5">
        <f>+C20/D3</f>
        <v>388.54368932038835</v>
      </c>
      <c r="E20" s="9"/>
      <c r="F20" s="34" t="s">
        <v>228</v>
      </c>
    </row>
    <row r="21" spans="1:6" x14ac:dyDescent="0.25">
      <c r="A21" s="11" t="s">
        <v>212</v>
      </c>
      <c r="B21" s="10">
        <v>9</v>
      </c>
      <c r="C21" s="4">
        <f>+B21/D4</f>
        <v>1748.4466019417475</v>
      </c>
      <c r="D21" s="5">
        <f>+C21/D3</f>
        <v>1748.4466019417475</v>
      </c>
      <c r="E21" s="9"/>
      <c r="F21" s="11" t="s">
        <v>212</v>
      </c>
    </row>
    <row r="22" spans="1:6" x14ac:dyDescent="0.25">
      <c r="A22" s="11" t="s">
        <v>179</v>
      </c>
      <c r="B22" s="10">
        <v>1</v>
      </c>
      <c r="C22" s="4">
        <f>+B22/D4</f>
        <v>194.27184466019418</v>
      </c>
      <c r="D22" s="5">
        <f>+C22/D3</f>
        <v>194.27184466019418</v>
      </c>
      <c r="E22" s="9"/>
      <c r="F22" s="9"/>
    </row>
    <row r="23" spans="1:6" x14ac:dyDescent="0.25">
      <c r="A23" s="11" t="s">
        <v>170</v>
      </c>
      <c r="B23" s="10">
        <v>1</v>
      </c>
      <c r="C23" s="4">
        <f>+B23/D4</f>
        <v>194.27184466019418</v>
      </c>
      <c r="D23" s="5">
        <f>+C23/D3</f>
        <v>194.27184466019418</v>
      </c>
      <c r="E23" s="9"/>
      <c r="F23" s="9"/>
    </row>
    <row r="24" spans="1:6" x14ac:dyDescent="0.25">
      <c r="A24" s="11" t="s">
        <v>66</v>
      </c>
      <c r="B24" s="10">
        <v>6</v>
      </c>
      <c r="C24" s="4">
        <f>+B24/D4</f>
        <v>1165.6310679611652</v>
      </c>
      <c r="D24" s="5">
        <f>+C24/D3</f>
        <v>1165.6310679611652</v>
      </c>
      <c r="E24" s="9"/>
      <c r="F24" s="9"/>
    </row>
    <row r="25" spans="1:6" x14ac:dyDescent="0.25">
      <c r="A25" s="11" t="s">
        <v>213</v>
      </c>
      <c r="B25" s="10">
        <v>1</v>
      </c>
      <c r="C25" s="4">
        <f>+B25/D4</f>
        <v>194.27184466019418</v>
      </c>
      <c r="D25" s="5">
        <f>+C25/D3</f>
        <v>194.27184466019418</v>
      </c>
      <c r="E25" s="9"/>
      <c r="F25" s="11" t="s">
        <v>213</v>
      </c>
    </row>
    <row r="26" spans="1:6" s="26" customFormat="1" x14ac:dyDescent="0.25">
      <c r="A26" s="34" t="s">
        <v>178</v>
      </c>
      <c r="B26" s="36">
        <v>1</v>
      </c>
      <c r="C26" s="37">
        <f>+B26/D4</f>
        <v>194.27184466019418</v>
      </c>
      <c r="D26" s="38">
        <f>+C26/D3</f>
        <v>194.27184466019418</v>
      </c>
      <c r="E26" s="33"/>
      <c r="F26" s="33"/>
    </row>
    <row r="27" spans="1:6" x14ac:dyDescent="0.25">
      <c r="A27" s="11" t="s">
        <v>214</v>
      </c>
      <c r="B27" s="10">
        <v>4</v>
      </c>
      <c r="C27" s="4">
        <f>+B27/D4</f>
        <v>777.08737864077671</v>
      </c>
      <c r="D27" s="5">
        <f>+C27/D3</f>
        <v>777.08737864077671</v>
      </c>
      <c r="E27" s="9"/>
      <c r="F27" s="9"/>
    </row>
    <row r="28" spans="1:6" x14ac:dyDescent="0.25">
      <c r="A28" s="11" t="s">
        <v>43</v>
      </c>
      <c r="B28" s="10">
        <v>4</v>
      </c>
      <c r="C28" s="4">
        <f>+B28/D4</f>
        <v>777.08737864077671</v>
      </c>
      <c r="D28" s="5">
        <f>+C28/D3</f>
        <v>777.08737864077671</v>
      </c>
      <c r="E28" s="9"/>
      <c r="F28" s="9"/>
    </row>
    <row r="29" spans="1:6" x14ac:dyDescent="0.25">
      <c r="A29" s="11" t="s">
        <v>215</v>
      </c>
      <c r="B29" s="10">
        <v>2</v>
      </c>
      <c r="C29" s="4">
        <f>+B29/D4</f>
        <v>388.54368932038835</v>
      </c>
      <c r="D29" s="5">
        <f>+C29/D3</f>
        <v>388.54368932038835</v>
      </c>
      <c r="E29" s="9"/>
      <c r="F29" s="11" t="s">
        <v>215</v>
      </c>
    </row>
    <row r="30" spans="1:6" x14ac:dyDescent="0.25">
      <c r="A30" s="11" t="s">
        <v>216</v>
      </c>
      <c r="B30" s="10">
        <v>1</v>
      </c>
      <c r="C30" s="4">
        <f>+B30/D4</f>
        <v>194.27184466019418</v>
      </c>
      <c r="D30" s="5">
        <f>+C30/D3</f>
        <v>194.27184466019418</v>
      </c>
      <c r="E30" s="9"/>
      <c r="F30" s="11" t="s">
        <v>216</v>
      </c>
    </row>
    <row r="31" spans="1:6" x14ac:dyDescent="0.25">
      <c r="A31" s="11" t="s">
        <v>217</v>
      </c>
      <c r="B31" s="10">
        <v>1</v>
      </c>
      <c r="C31" s="4">
        <f>+B31/D4</f>
        <v>194.27184466019418</v>
      </c>
      <c r="D31" s="5">
        <f>+C31/D3</f>
        <v>194.27184466019418</v>
      </c>
      <c r="E31" s="9"/>
      <c r="F31" s="9"/>
    </row>
    <row r="32" spans="1:6" x14ac:dyDescent="0.25">
      <c r="A32" s="11" t="s">
        <v>196</v>
      </c>
      <c r="B32" s="10">
        <v>2</v>
      </c>
      <c r="C32" s="4">
        <f>+B32/D4</f>
        <v>388.54368932038835</v>
      </c>
      <c r="D32" s="5">
        <f>+C32/D3</f>
        <v>388.54368932038835</v>
      </c>
      <c r="E32" s="9"/>
      <c r="F32" s="9"/>
    </row>
    <row r="33" spans="1:6" x14ac:dyDescent="0.25">
      <c r="A33" s="11" t="s">
        <v>197</v>
      </c>
      <c r="B33" s="10">
        <v>2</v>
      </c>
      <c r="C33" s="4">
        <f>+B33/D4</f>
        <v>388.54368932038835</v>
      </c>
      <c r="D33" s="5">
        <f>+C33/D3</f>
        <v>388.54368932038835</v>
      </c>
      <c r="E33" s="9"/>
      <c r="F33" s="9"/>
    </row>
    <row r="34" spans="1:6" x14ac:dyDescent="0.25">
      <c r="A34" s="11" t="s">
        <v>218</v>
      </c>
      <c r="B34" s="10">
        <v>6</v>
      </c>
      <c r="C34" s="4">
        <f>+B34/D4</f>
        <v>1165.6310679611652</v>
      </c>
      <c r="D34" s="5">
        <f>+C34/D3</f>
        <v>1165.6310679611652</v>
      </c>
      <c r="E34" s="9"/>
      <c r="F34" s="9"/>
    </row>
    <row r="35" spans="1:6" x14ac:dyDescent="0.25">
      <c r="A35" s="11" t="s">
        <v>219</v>
      </c>
      <c r="B35" s="10">
        <v>1</v>
      </c>
      <c r="C35" s="4">
        <f>+B35/D4</f>
        <v>194.27184466019418</v>
      </c>
      <c r="D35" s="5">
        <f>+C35/D3</f>
        <v>194.27184466019418</v>
      </c>
      <c r="E35" s="9"/>
      <c r="F35" s="9"/>
    </row>
    <row r="36" spans="1:6" x14ac:dyDescent="0.25">
      <c r="B36" s="2"/>
    </row>
    <row r="37" spans="1:6" x14ac:dyDescent="0.25">
      <c r="B37" s="2"/>
    </row>
    <row r="38" spans="1:6" x14ac:dyDescent="0.25">
      <c r="A38" s="1" t="s">
        <v>60</v>
      </c>
      <c r="B38" s="2">
        <f>+SUM(B6:B36)</f>
        <v>361</v>
      </c>
      <c r="D38" s="8">
        <f>+SUM(D6:D36)</f>
        <v>70132.135922330068</v>
      </c>
    </row>
    <row r="39" spans="1:6" x14ac:dyDescent="0.25">
      <c r="A39" s="1" t="s">
        <v>61</v>
      </c>
      <c r="B39" s="2">
        <f>+COUNT(B6:B36)</f>
        <v>30</v>
      </c>
    </row>
    <row r="40" spans="1:6" x14ac:dyDescent="0.25">
      <c r="B40" s="2"/>
    </row>
    <row r="41" spans="1:6" x14ac:dyDescent="0.25">
      <c r="B41" s="2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J12" sqref="J12"/>
    </sheetView>
  </sheetViews>
  <sheetFormatPr defaultRowHeight="15" x14ac:dyDescent="0.25"/>
  <cols>
    <col min="3" max="3" width="42.28515625" customWidth="1"/>
    <col min="259" max="259" width="42.28515625" customWidth="1"/>
    <col min="515" max="515" width="42.28515625" customWidth="1"/>
    <col min="771" max="771" width="42.28515625" customWidth="1"/>
    <col min="1027" max="1027" width="42.28515625" customWidth="1"/>
    <col min="1283" max="1283" width="42.28515625" customWidth="1"/>
    <col min="1539" max="1539" width="42.28515625" customWidth="1"/>
    <col min="1795" max="1795" width="42.28515625" customWidth="1"/>
    <col min="2051" max="2051" width="42.28515625" customWidth="1"/>
    <col min="2307" max="2307" width="42.28515625" customWidth="1"/>
    <col min="2563" max="2563" width="42.28515625" customWidth="1"/>
    <col min="2819" max="2819" width="42.28515625" customWidth="1"/>
    <col min="3075" max="3075" width="42.28515625" customWidth="1"/>
    <col min="3331" max="3331" width="42.28515625" customWidth="1"/>
    <col min="3587" max="3587" width="42.28515625" customWidth="1"/>
    <col min="3843" max="3843" width="42.28515625" customWidth="1"/>
    <col min="4099" max="4099" width="42.28515625" customWidth="1"/>
    <col min="4355" max="4355" width="42.28515625" customWidth="1"/>
    <col min="4611" max="4611" width="42.28515625" customWidth="1"/>
    <col min="4867" max="4867" width="42.28515625" customWidth="1"/>
    <col min="5123" max="5123" width="42.28515625" customWidth="1"/>
    <col min="5379" max="5379" width="42.28515625" customWidth="1"/>
    <col min="5635" max="5635" width="42.28515625" customWidth="1"/>
    <col min="5891" max="5891" width="42.28515625" customWidth="1"/>
    <col min="6147" max="6147" width="42.28515625" customWidth="1"/>
    <col min="6403" max="6403" width="42.28515625" customWidth="1"/>
    <col min="6659" max="6659" width="42.28515625" customWidth="1"/>
    <col min="6915" max="6915" width="42.28515625" customWidth="1"/>
    <col min="7171" max="7171" width="42.28515625" customWidth="1"/>
    <col min="7427" max="7427" width="42.28515625" customWidth="1"/>
    <col min="7683" max="7683" width="42.28515625" customWidth="1"/>
    <col min="7939" max="7939" width="42.28515625" customWidth="1"/>
    <col min="8195" max="8195" width="42.28515625" customWidth="1"/>
    <col min="8451" max="8451" width="42.28515625" customWidth="1"/>
    <col min="8707" max="8707" width="42.28515625" customWidth="1"/>
    <col min="8963" max="8963" width="42.28515625" customWidth="1"/>
    <col min="9219" max="9219" width="42.28515625" customWidth="1"/>
    <col min="9475" max="9475" width="42.28515625" customWidth="1"/>
    <col min="9731" max="9731" width="42.28515625" customWidth="1"/>
    <col min="9987" max="9987" width="42.28515625" customWidth="1"/>
    <col min="10243" max="10243" width="42.28515625" customWidth="1"/>
    <col min="10499" max="10499" width="42.28515625" customWidth="1"/>
    <col min="10755" max="10755" width="42.28515625" customWidth="1"/>
    <col min="11011" max="11011" width="42.28515625" customWidth="1"/>
    <col min="11267" max="11267" width="42.28515625" customWidth="1"/>
    <col min="11523" max="11523" width="42.28515625" customWidth="1"/>
    <col min="11779" max="11779" width="42.28515625" customWidth="1"/>
    <col min="12035" max="12035" width="42.28515625" customWidth="1"/>
    <col min="12291" max="12291" width="42.28515625" customWidth="1"/>
    <col min="12547" max="12547" width="42.28515625" customWidth="1"/>
    <col min="12803" max="12803" width="42.28515625" customWidth="1"/>
    <col min="13059" max="13059" width="42.28515625" customWidth="1"/>
    <col min="13315" max="13315" width="42.28515625" customWidth="1"/>
    <col min="13571" max="13571" width="42.28515625" customWidth="1"/>
    <col min="13827" max="13827" width="42.28515625" customWidth="1"/>
    <col min="14083" max="14083" width="42.28515625" customWidth="1"/>
    <col min="14339" max="14339" width="42.28515625" customWidth="1"/>
    <col min="14595" max="14595" width="42.28515625" customWidth="1"/>
    <col min="14851" max="14851" width="42.28515625" customWidth="1"/>
    <col min="15107" max="15107" width="42.28515625" customWidth="1"/>
    <col min="15363" max="15363" width="42.28515625" customWidth="1"/>
    <col min="15619" max="15619" width="42.28515625" customWidth="1"/>
    <col min="15875" max="15875" width="42.28515625" customWidth="1"/>
    <col min="16131" max="16131" width="42.28515625" customWidth="1"/>
  </cols>
  <sheetData>
    <row r="1" spans="1:14" x14ac:dyDescent="0.25">
      <c r="A1" s="2" t="s">
        <v>236</v>
      </c>
      <c r="B1" s="2" t="s">
        <v>237</v>
      </c>
      <c r="C1" s="19" t="s">
        <v>238</v>
      </c>
      <c r="D1" s="2" t="s">
        <v>239</v>
      </c>
      <c r="E1" s="20" t="s">
        <v>240</v>
      </c>
      <c r="F1" s="21" t="s">
        <v>241</v>
      </c>
      <c r="G1" s="1" t="s">
        <v>242</v>
      </c>
      <c r="H1" s="1" t="s">
        <v>7</v>
      </c>
      <c r="I1" t="s">
        <v>243</v>
      </c>
      <c r="J1" s="22" t="s">
        <v>244</v>
      </c>
      <c r="K1" s="23" t="s">
        <v>245</v>
      </c>
      <c r="L1" t="s">
        <v>246</v>
      </c>
      <c r="N1" s="24" t="s">
        <v>247</v>
      </c>
    </row>
    <row r="2" spans="1:14" s="26" customFormat="1" x14ac:dyDescent="0.25">
      <c r="A2" s="27">
        <v>11748</v>
      </c>
      <c r="B2" s="27" t="s">
        <v>325</v>
      </c>
      <c r="C2" t="s">
        <v>413</v>
      </c>
      <c r="D2" s="26" t="s">
        <v>249</v>
      </c>
      <c r="E2" s="28">
        <v>9500</v>
      </c>
      <c r="F2" s="28">
        <v>0</v>
      </c>
      <c r="G2" s="29" t="s">
        <v>124</v>
      </c>
      <c r="H2" s="26" t="s">
        <v>307</v>
      </c>
      <c r="L2" s="26" t="str">
        <f t="shared" ref="L2:L27" si="0">+CONCATENATE(G2,A2)</f>
        <v>Gephyrocapsa11748</v>
      </c>
      <c r="N2" s="30"/>
    </row>
    <row r="3" spans="1:14" s="26" customFormat="1" x14ac:dyDescent="0.25">
      <c r="A3" s="27">
        <v>11749</v>
      </c>
      <c r="B3" s="27" t="s">
        <v>325</v>
      </c>
      <c r="C3" t="s">
        <v>413</v>
      </c>
      <c r="D3" s="26" t="s">
        <v>249</v>
      </c>
      <c r="E3" s="28">
        <v>4000</v>
      </c>
      <c r="F3" s="28">
        <v>0</v>
      </c>
      <c r="G3" s="29" t="s">
        <v>259</v>
      </c>
      <c r="H3" s="26" t="s">
        <v>405</v>
      </c>
      <c r="L3" s="26" t="str">
        <f t="shared" si="0"/>
        <v>Nitzschia11749</v>
      </c>
      <c r="N3" s="30"/>
    </row>
    <row r="4" spans="1:14" s="26" customFormat="1" x14ac:dyDescent="0.25">
      <c r="A4" s="27">
        <v>11750</v>
      </c>
      <c r="B4" s="27" t="s">
        <v>325</v>
      </c>
      <c r="C4" t="s">
        <v>413</v>
      </c>
      <c r="D4" s="26" t="s">
        <v>249</v>
      </c>
      <c r="E4" s="28">
        <v>10000</v>
      </c>
      <c r="F4" s="28">
        <v>0</v>
      </c>
      <c r="G4" s="29" t="s">
        <v>124</v>
      </c>
      <c r="L4" s="26" t="str">
        <f t="shared" si="0"/>
        <v>Gephyrocapsa11750</v>
      </c>
      <c r="N4" s="30"/>
    </row>
    <row r="5" spans="1:14" x14ac:dyDescent="0.25">
      <c r="A5" s="2">
        <v>11751</v>
      </c>
      <c r="B5" s="2" t="s">
        <v>325</v>
      </c>
      <c r="C5" t="s">
        <v>413</v>
      </c>
      <c r="D5" t="s">
        <v>249</v>
      </c>
      <c r="E5" s="25">
        <v>5000</v>
      </c>
      <c r="F5" s="25">
        <v>0</v>
      </c>
      <c r="G5" s="1" t="s">
        <v>251</v>
      </c>
      <c r="L5" t="str">
        <f t="shared" si="0"/>
        <v>Thalassionema11751</v>
      </c>
      <c r="N5" s="24"/>
    </row>
    <row r="6" spans="1:14" x14ac:dyDescent="0.25">
      <c r="A6" s="2">
        <v>11752</v>
      </c>
      <c r="B6" s="2" t="s">
        <v>325</v>
      </c>
      <c r="C6" t="s">
        <v>413</v>
      </c>
      <c r="D6" t="s">
        <v>249</v>
      </c>
      <c r="E6" s="25">
        <v>2000</v>
      </c>
      <c r="F6" s="25">
        <v>0</v>
      </c>
      <c r="G6" s="1" t="s">
        <v>295</v>
      </c>
      <c r="L6" t="str">
        <f t="shared" si="0"/>
        <v>Pseudonitzschia11752</v>
      </c>
      <c r="N6" s="24"/>
    </row>
    <row r="7" spans="1:14" x14ac:dyDescent="0.25">
      <c r="A7" s="2">
        <v>11753</v>
      </c>
      <c r="B7" s="2" t="s">
        <v>325</v>
      </c>
      <c r="C7" t="s">
        <v>413</v>
      </c>
      <c r="D7" t="s">
        <v>249</v>
      </c>
      <c r="E7" s="25">
        <v>25000</v>
      </c>
      <c r="F7" s="25">
        <v>0</v>
      </c>
      <c r="G7" s="1" t="s">
        <v>295</v>
      </c>
      <c r="L7" t="str">
        <f>+CONCATENATE(G7,A6,"a")</f>
        <v>Pseudonitzschia11752a</v>
      </c>
      <c r="N7" s="24"/>
    </row>
    <row r="8" spans="1:14" x14ac:dyDescent="0.25">
      <c r="A8" s="2">
        <v>11754</v>
      </c>
      <c r="B8" s="2" t="s">
        <v>325</v>
      </c>
      <c r="C8" t="s">
        <v>413</v>
      </c>
      <c r="D8" t="s">
        <v>249</v>
      </c>
      <c r="E8" s="25">
        <v>25000</v>
      </c>
      <c r="F8" s="25">
        <v>0</v>
      </c>
      <c r="G8" s="1" t="s">
        <v>295</v>
      </c>
      <c r="L8" t="str">
        <f>+CONCATENATE(G8,A6,"b")</f>
        <v>Pseudonitzschia11752b</v>
      </c>
      <c r="N8" s="24"/>
    </row>
    <row r="9" spans="1:14" s="26" customFormat="1" x14ac:dyDescent="0.25">
      <c r="A9" s="27">
        <v>11755</v>
      </c>
      <c r="B9" s="27" t="s">
        <v>325</v>
      </c>
      <c r="C9" t="s">
        <v>413</v>
      </c>
      <c r="D9" s="26" t="s">
        <v>249</v>
      </c>
      <c r="E9" s="28">
        <v>7500</v>
      </c>
      <c r="F9" s="28">
        <v>0</v>
      </c>
      <c r="G9" s="29" t="s">
        <v>124</v>
      </c>
      <c r="L9" s="26" t="str">
        <f t="shared" si="0"/>
        <v>Gephyrocapsa11755</v>
      </c>
      <c r="N9" s="30"/>
    </row>
    <row r="10" spans="1:14" x14ac:dyDescent="0.25">
      <c r="A10" s="2">
        <v>11756</v>
      </c>
      <c r="B10" s="2" t="s">
        <v>325</v>
      </c>
      <c r="C10" t="s">
        <v>413</v>
      </c>
      <c r="D10" t="s">
        <v>249</v>
      </c>
      <c r="E10" s="25">
        <v>2500</v>
      </c>
      <c r="F10" s="25">
        <v>0</v>
      </c>
      <c r="G10" s="1" t="s">
        <v>259</v>
      </c>
      <c r="H10" t="s">
        <v>405</v>
      </c>
      <c r="L10" t="str">
        <f t="shared" si="0"/>
        <v>Nitzschia11756</v>
      </c>
      <c r="N10" s="24"/>
    </row>
    <row r="11" spans="1:14" x14ac:dyDescent="0.25">
      <c r="A11" s="2">
        <v>11757</v>
      </c>
      <c r="B11" s="2" t="s">
        <v>325</v>
      </c>
      <c r="C11" t="s">
        <v>413</v>
      </c>
      <c r="D11" t="s">
        <v>249</v>
      </c>
      <c r="E11" s="25">
        <v>10000</v>
      </c>
      <c r="F11" s="25">
        <v>0</v>
      </c>
      <c r="G11" s="1" t="s">
        <v>259</v>
      </c>
      <c r="H11" t="s">
        <v>405</v>
      </c>
      <c r="L11" t="str">
        <f>+CONCATENATE(G11,A10,"a")</f>
        <v>Nitzschia11756a</v>
      </c>
      <c r="N11" s="24"/>
    </row>
    <row r="12" spans="1:14" x14ac:dyDescent="0.25">
      <c r="A12" s="2">
        <v>11758</v>
      </c>
      <c r="B12" s="2" t="s">
        <v>325</v>
      </c>
      <c r="C12" t="s">
        <v>413</v>
      </c>
      <c r="D12" t="s">
        <v>249</v>
      </c>
      <c r="E12" s="25">
        <v>25000</v>
      </c>
      <c r="F12" s="25">
        <v>0</v>
      </c>
      <c r="G12" s="1" t="s">
        <v>259</v>
      </c>
      <c r="H12" t="s">
        <v>405</v>
      </c>
      <c r="L12" t="str">
        <f>+CONCATENATE(G12,A10,"b")</f>
        <v>Nitzschia11756b</v>
      </c>
      <c r="N12" s="24"/>
    </row>
    <row r="13" spans="1:14" x14ac:dyDescent="0.25">
      <c r="A13" s="2">
        <v>11759</v>
      </c>
      <c r="B13" s="2" t="s">
        <v>325</v>
      </c>
      <c r="C13" t="s">
        <v>413</v>
      </c>
      <c r="D13" t="s">
        <v>249</v>
      </c>
      <c r="E13" s="25">
        <v>5000</v>
      </c>
      <c r="F13" s="25">
        <v>0</v>
      </c>
      <c r="G13" s="1" t="s">
        <v>259</v>
      </c>
      <c r="H13" t="s">
        <v>405</v>
      </c>
      <c r="L13" t="str">
        <f t="shared" si="0"/>
        <v>Nitzschia11759</v>
      </c>
      <c r="N13" s="24"/>
    </row>
    <row r="14" spans="1:14" x14ac:dyDescent="0.25">
      <c r="A14" s="2">
        <v>11760</v>
      </c>
      <c r="B14" s="2" t="s">
        <v>325</v>
      </c>
      <c r="C14" t="s">
        <v>413</v>
      </c>
      <c r="D14" t="s">
        <v>249</v>
      </c>
      <c r="E14" s="25">
        <v>25000</v>
      </c>
      <c r="F14" s="25">
        <v>0</v>
      </c>
      <c r="G14" s="1" t="s">
        <v>259</v>
      </c>
      <c r="H14" t="s">
        <v>405</v>
      </c>
      <c r="L14" t="str">
        <f>+CONCATENATE(G14,A13,"a")</f>
        <v>Nitzschia11759a</v>
      </c>
      <c r="N14" s="24"/>
    </row>
    <row r="15" spans="1:14" x14ac:dyDescent="0.25">
      <c r="A15" s="2">
        <v>11761</v>
      </c>
      <c r="B15" s="2" t="s">
        <v>325</v>
      </c>
      <c r="C15" t="s">
        <v>413</v>
      </c>
      <c r="D15" t="s">
        <v>249</v>
      </c>
      <c r="E15" s="25">
        <v>2500</v>
      </c>
      <c r="F15" s="25">
        <v>0</v>
      </c>
      <c r="G15" s="1" t="s">
        <v>295</v>
      </c>
      <c r="L15" t="str">
        <f t="shared" si="0"/>
        <v>Pseudonitzschia11761</v>
      </c>
      <c r="N15" s="24"/>
    </row>
    <row r="16" spans="1:14" x14ac:dyDescent="0.25">
      <c r="A16" s="2">
        <v>11762</v>
      </c>
      <c r="B16" s="2" t="s">
        <v>325</v>
      </c>
      <c r="C16" t="s">
        <v>413</v>
      </c>
      <c r="D16" t="s">
        <v>249</v>
      </c>
      <c r="E16" s="25">
        <v>10000</v>
      </c>
      <c r="F16" s="25">
        <v>0</v>
      </c>
      <c r="G16" s="1" t="s">
        <v>295</v>
      </c>
      <c r="L16" t="str">
        <f>+CONCATENATE(G16,A15,"a")</f>
        <v>Pseudonitzschia11761a</v>
      </c>
      <c r="N16" s="24"/>
    </row>
    <row r="17" spans="1:14" x14ac:dyDescent="0.25">
      <c r="A17" s="2">
        <v>11763</v>
      </c>
      <c r="B17" s="2" t="s">
        <v>325</v>
      </c>
      <c r="C17" t="s">
        <v>413</v>
      </c>
      <c r="D17" t="s">
        <v>249</v>
      </c>
      <c r="E17" s="25">
        <v>3500</v>
      </c>
      <c r="F17" s="25">
        <v>0</v>
      </c>
      <c r="G17" s="1" t="s">
        <v>259</v>
      </c>
      <c r="H17" t="s">
        <v>405</v>
      </c>
      <c r="L17" t="str">
        <f t="shared" si="0"/>
        <v>Nitzschia11763</v>
      </c>
      <c r="N17" s="24"/>
    </row>
    <row r="18" spans="1:14" x14ac:dyDescent="0.25">
      <c r="A18" s="2">
        <v>11764</v>
      </c>
      <c r="B18" s="2" t="s">
        <v>325</v>
      </c>
      <c r="C18" t="s">
        <v>413</v>
      </c>
      <c r="D18" t="s">
        <v>249</v>
      </c>
      <c r="E18" s="25">
        <v>15000</v>
      </c>
      <c r="F18" s="25">
        <v>0</v>
      </c>
      <c r="G18" s="1" t="s">
        <v>259</v>
      </c>
      <c r="H18" t="s">
        <v>405</v>
      </c>
      <c r="L18" t="str">
        <f>+CONCATENATE(G18,A17,"a")</f>
        <v>Nitzschia11763a</v>
      </c>
      <c r="N18" s="24"/>
    </row>
    <row r="19" spans="1:14" x14ac:dyDescent="0.25">
      <c r="A19" s="2">
        <v>11765</v>
      </c>
      <c r="B19" s="2" t="s">
        <v>325</v>
      </c>
      <c r="C19" t="s">
        <v>413</v>
      </c>
      <c r="D19" t="s">
        <v>249</v>
      </c>
      <c r="E19" s="25">
        <v>15000</v>
      </c>
      <c r="F19" s="25">
        <v>0</v>
      </c>
      <c r="G19" s="1" t="s">
        <v>259</v>
      </c>
      <c r="H19" t="s">
        <v>405</v>
      </c>
      <c r="L19" t="str">
        <f>+CONCATENATE(G19,A17,"b")</f>
        <v>Nitzschia11763b</v>
      </c>
      <c r="N19" s="24"/>
    </row>
    <row r="20" spans="1:14" x14ac:dyDescent="0.25">
      <c r="A20" s="2">
        <v>11766</v>
      </c>
      <c r="B20" s="2" t="s">
        <v>325</v>
      </c>
      <c r="C20" t="s">
        <v>413</v>
      </c>
      <c r="D20" t="s">
        <v>249</v>
      </c>
      <c r="E20" s="25">
        <v>5000</v>
      </c>
      <c r="F20" s="25">
        <v>0</v>
      </c>
      <c r="G20" s="1" t="s">
        <v>252</v>
      </c>
      <c r="L20" t="str">
        <f t="shared" si="0"/>
        <v>Chaetoceros11766</v>
      </c>
      <c r="N20" s="24"/>
    </row>
    <row r="21" spans="1:14" x14ac:dyDescent="0.25">
      <c r="A21" s="2">
        <v>11767</v>
      </c>
      <c r="B21" s="2" t="s">
        <v>325</v>
      </c>
      <c r="C21" t="s">
        <v>413</v>
      </c>
      <c r="D21" t="s">
        <v>249</v>
      </c>
      <c r="E21" s="25">
        <v>10000</v>
      </c>
      <c r="F21" s="25">
        <v>0</v>
      </c>
      <c r="G21" s="1" t="s">
        <v>326</v>
      </c>
      <c r="L21" t="str">
        <f t="shared" si="0"/>
        <v>Skeletonema11767</v>
      </c>
      <c r="N21" s="24"/>
    </row>
    <row r="22" spans="1:14" x14ac:dyDescent="0.25">
      <c r="A22" s="2">
        <v>11768</v>
      </c>
      <c r="B22" s="2" t="s">
        <v>325</v>
      </c>
      <c r="C22" t="s">
        <v>413</v>
      </c>
      <c r="D22" t="s">
        <v>249</v>
      </c>
      <c r="E22" s="25">
        <v>15000</v>
      </c>
      <c r="F22" s="25">
        <v>0</v>
      </c>
      <c r="G22" s="1" t="s">
        <v>296</v>
      </c>
      <c r="H22" t="s">
        <v>297</v>
      </c>
      <c r="L22" t="str">
        <f t="shared" si="0"/>
        <v>Fragilariopsis11768</v>
      </c>
      <c r="N22" s="24"/>
    </row>
    <row r="23" spans="1:14" x14ac:dyDescent="0.25">
      <c r="A23" s="2">
        <v>11769</v>
      </c>
      <c r="B23" s="2" t="s">
        <v>325</v>
      </c>
      <c r="C23" t="s">
        <v>413</v>
      </c>
      <c r="D23" t="s">
        <v>249</v>
      </c>
      <c r="E23" s="25">
        <v>10000</v>
      </c>
      <c r="F23" s="25">
        <v>0</v>
      </c>
      <c r="G23" s="1" t="s">
        <v>124</v>
      </c>
      <c r="L23" t="str">
        <f t="shared" si="0"/>
        <v>Gephyrocapsa11769</v>
      </c>
      <c r="N23" s="24"/>
    </row>
    <row r="24" spans="1:14" x14ac:dyDescent="0.25">
      <c r="A24" s="2">
        <v>11770</v>
      </c>
      <c r="B24" s="2" t="s">
        <v>325</v>
      </c>
      <c r="C24" t="s">
        <v>413</v>
      </c>
      <c r="D24" t="s">
        <v>249</v>
      </c>
      <c r="E24" s="25">
        <v>10000</v>
      </c>
      <c r="F24" s="25">
        <v>0</v>
      </c>
      <c r="G24" s="1" t="s">
        <v>257</v>
      </c>
      <c r="L24" t="str">
        <f t="shared" si="0"/>
        <v>Thalassiosira11770</v>
      </c>
      <c r="N24" s="24"/>
    </row>
    <row r="25" spans="1:14" x14ac:dyDescent="0.25">
      <c r="A25" s="2">
        <v>11771</v>
      </c>
      <c r="B25" s="2" t="s">
        <v>325</v>
      </c>
      <c r="C25" t="s">
        <v>413</v>
      </c>
      <c r="D25" t="s">
        <v>249</v>
      </c>
      <c r="E25" s="25">
        <v>10000</v>
      </c>
      <c r="F25" s="25">
        <v>0</v>
      </c>
      <c r="G25" s="1" t="s">
        <v>318</v>
      </c>
      <c r="L25" t="str">
        <f t="shared" si="0"/>
        <v>pennate11771</v>
      </c>
      <c r="N25" s="24"/>
    </row>
    <row r="26" spans="1:14" x14ac:dyDescent="0.25">
      <c r="A26" s="2">
        <v>11772</v>
      </c>
      <c r="B26" s="2" t="s">
        <v>325</v>
      </c>
      <c r="C26" t="s">
        <v>413</v>
      </c>
      <c r="D26" t="s">
        <v>249</v>
      </c>
      <c r="E26" s="25">
        <v>20000</v>
      </c>
      <c r="F26" s="25">
        <v>0</v>
      </c>
      <c r="G26" s="1" t="s">
        <v>327</v>
      </c>
      <c r="L26" t="str">
        <f t="shared" si="0"/>
        <v>Fragilaria11772</v>
      </c>
      <c r="N26" s="24"/>
    </row>
    <row r="27" spans="1:14" x14ac:dyDescent="0.25">
      <c r="A27" s="2">
        <v>11773</v>
      </c>
      <c r="B27" s="2" t="s">
        <v>325</v>
      </c>
      <c r="C27" t="s">
        <v>413</v>
      </c>
      <c r="D27" t="s">
        <v>249</v>
      </c>
      <c r="E27" s="25">
        <v>15000</v>
      </c>
      <c r="F27" s="25">
        <v>0</v>
      </c>
      <c r="G27" s="1" t="s">
        <v>267</v>
      </c>
      <c r="L27" t="str">
        <f t="shared" si="0"/>
        <v>Navicula11773</v>
      </c>
      <c r="N27" s="24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workbookViewId="0">
      <selection activeCell="A23" sqref="A23"/>
    </sheetView>
  </sheetViews>
  <sheetFormatPr defaultRowHeight="15" x14ac:dyDescent="0.25"/>
  <cols>
    <col min="1" max="1" width="33.5703125" bestFit="1" customWidth="1"/>
    <col min="2" max="2" width="12.42578125" bestFit="1" customWidth="1"/>
    <col min="3" max="3" width="12.28515625" bestFit="1" customWidth="1"/>
    <col min="4" max="4" width="9.85546875" bestFit="1" customWidth="1"/>
  </cols>
  <sheetData>
    <row r="1" spans="1:8" x14ac:dyDescent="0.25">
      <c r="A1" s="9" t="s">
        <v>62</v>
      </c>
      <c r="B1" s="10"/>
      <c r="C1" s="9"/>
      <c r="D1" s="9"/>
      <c r="E1" s="9"/>
      <c r="F1" s="9"/>
      <c r="G1" s="9"/>
      <c r="H1" s="9"/>
    </row>
    <row r="2" spans="1:8" x14ac:dyDescent="0.25">
      <c r="A2" s="11" t="s">
        <v>199</v>
      </c>
      <c r="B2" s="10"/>
      <c r="C2" s="10"/>
      <c r="D2" s="10"/>
      <c r="E2" s="9"/>
      <c r="F2" s="9"/>
      <c r="G2" s="9"/>
      <c r="H2" s="9"/>
    </row>
    <row r="3" spans="1:8" x14ac:dyDescent="0.25">
      <c r="A3" s="11"/>
      <c r="B3" s="10" t="s">
        <v>220</v>
      </c>
      <c r="C3" s="10" t="s">
        <v>4</v>
      </c>
      <c r="D3" s="10">
        <v>0.7</v>
      </c>
      <c r="E3" s="9"/>
      <c r="F3" s="9" t="s">
        <v>330</v>
      </c>
      <c r="G3" s="9"/>
      <c r="H3" s="9"/>
    </row>
    <row r="4" spans="1:8" x14ac:dyDescent="0.25">
      <c r="A4" s="11" t="s">
        <v>5</v>
      </c>
      <c r="B4" s="10">
        <v>651</v>
      </c>
      <c r="C4" s="10" t="s">
        <v>6</v>
      </c>
      <c r="D4" s="31">
        <f>+B4/60030</f>
        <v>1.0844577711144427E-2</v>
      </c>
      <c r="E4" s="9"/>
      <c r="F4" s="9"/>
      <c r="G4" s="9"/>
      <c r="H4" s="9"/>
    </row>
    <row r="5" spans="1:8" x14ac:dyDescent="0.25">
      <c r="A5" s="11" t="s">
        <v>7</v>
      </c>
      <c r="B5" s="10" t="s">
        <v>8</v>
      </c>
      <c r="C5" s="10" t="s">
        <v>9</v>
      </c>
      <c r="D5" s="10" t="s">
        <v>10</v>
      </c>
      <c r="E5" s="9"/>
      <c r="F5" s="9"/>
      <c r="G5" s="9"/>
      <c r="H5" s="9"/>
    </row>
    <row r="6" spans="1:8" x14ac:dyDescent="0.25">
      <c r="A6" s="11" t="s">
        <v>118</v>
      </c>
      <c r="B6" s="10">
        <v>102</v>
      </c>
      <c r="C6" s="4">
        <f>+B6/D4</f>
        <v>9405.6221198156691</v>
      </c>
      <c r="D6" s="5">
        <f>+C6/D3</f>
        <v>13436.6030283081</v>
      </c>
      <c r="E6" s="9"/>
      <c r="F6" s="9"/>
      <c r="G6" s="9"/>
      <c r="H6" s="9"/>
    </row>
    <row r="7" spans="1:8" x14ac:dyDescent="0.25">
      <c r="A7" s="11" t="s">
        <v>221</v>
      </c>
      <c r="B7" s="10">
        <v>7</v>
      </c>
      <c r="C7" s="4">
        <f>+B7/D4</f>
        <v>645.48387096774195</v>
      </c>
      <c r="D7" s="5">
        <f>+C7/D3</f>
        <v>922.11981566820282</v>
      </c>
      <c r="E7" s="9"/>
      <c r="F7" s="11" t="s">
        <v>387</v>
      </c>
      <c r="G7" s="9"/>
      <c r="H7" s="9"/>
    </row>
    <row r="8" spans="1:8" x14ac:dyDescent="0.25">
      <c r="A8" s="11" t="s">
        <v>71</v>
      </c>
      <c r="B8" s="10">
        <v>2</v>
      </c>
      <c r="C8" s="4">
        <f>+B8/D4</f>
        <v>184.42396313364057</v>
      </c>
      <c r="D8" s="5">
        <f>+C8/D3</f>
        <v>263.4628044766294</v>
      </c>
      <c r="E8" s="9"/>
      <c r="F8" s="9"/>
      <c r="G8" s="9"/>
      <c r="H8" s="9"/>
    </row>
    <row r="9" spans="1:8" x14ac:dyDescent="0.25">
      <c r="A9" s="11" t="s">
        <v>202</v>
      </c>
      <c r="B9" s="10">
        <v>29</v>
      </c>
      <c r="C9" s="4">
        <f>+B9/D4</f>
        <v>2674.147465437788</v>
      </c>
      <c r="D9" s="5">
        <f>+C9/D3</f>
        <v>3820.2106649111261</v>
      </c>
      <c r="E9" s="9"/>
      <c r="F9" s="9"/>
      <c r="G9" s="9"/>
      <c r="H9" s="9"/>
    </row>
    <row r="10" spans="1:8" x14ac:dyDescent="0.25">
      <c r="A10" s="11" t="s">
        <v>222</v>
      </c>
      <c r="B10" s="10">
        <v>1</v>
      </c>
      <c r="C10" s="4">
        <f>+B10/D4</f>
        <v>92.211981566820285</v>
      </c>
      <c r="D10" s="5">
        <f>+C10/D3</f>
        <v>131.7314022383147</v>
      </c>
      <c r="E10" s="9"/>
      <c r="F10" s="11" t="s">
        <v>222</v>
      </c>
      <c r="G10" s="9"/>
      <c r="H10" s="9"/>
    </row>
    <row r="11" spans="1:8" x14ac:dyDescent="0.25">
      <c r="A11" s="11" t="s">
        <v>67</v>
      </c>
      <c r="B11" s="10">
        <v>102</v>
      </c>
      <c r="C11" s="4">
        <f>+B11/D4</f>
        <v>9405.6221198156691</v>
      </c>
      <c r="D11" s="5">
        <f>+C11/D3</f>
        <v>13436.6030283081</v>
      </c>
      <c r="E11" s="9"/>
      <c r="F11" s="9"/>
      <c r="G11" s="9"/>
      <c r="H11" s="9"/>
    </row>
    <row r="12" spans="1:8" x14ac:dyDescent="0.25">
      <c r="A12" s="11" t="s">
        <v>223</v>
      </c>
      <c r="B12" s="10">
        <v>13</v>
      </c>
      <c r="C12" s="4">
        <f>+B12/D4</f>
        <v>1198.7557603686637</v>
      </c>
      <c r="D12" s="5">
        <f>+C12/D3</f>
        <v>1712.5082290980911</v>
      </c>
      <c r="E12" s="9"/>
      <c r="F12" s="11" t="s">
        <v>385</v>
      </c>
      <c r="G12" s="9"/>
      <c r="H12" s="9"/>
    </row>
    <row r="13" spans="1:8" x14ac:dyDescent="0.25">
      <c r="A13" s="11" t="s">
        <v>204</v>
      </c>
      <c r="B13" s="10">
        <v>8</v>
      </c>
      <c r="C13" s="4">
        <f>+B13/D4</f>
        <v>737.69585253456228</v>
      </c>
      <c r="D13" s="5">
        <f>+C13/D3</f>
        <v>1053.8512179065176</v>
      </c>
      <c r="E13" s="9"/>
      <c r="F13" s="9"/>
      <c r="G13" s="9"/>
      <c r="H13" s="9"/>
    </row>
    <row r="14" spans="1:8" x14ac:dyDescent="0.25">
      <c r="A14" s="11" t="s">
        <v>174</v>
      </c>
      <c r="B14" s="10">
        <v>1</v>
      </c>
      <c r="C14" s="4">
        <f>+B14/D4</f>
        <v>92.211981566820285</v>
      </c>
      <c r="D14" s="5">
        <f>+C14/D3</f>
        <v>131.7314022383147</v>
      </c>
      <c r="E14" s="9"/>
      <c r="F14" s="9"/>
      <c r="G14" s="9"/>
      <c r="H14" s="9"/>
    </row>
    <row r="15" spans="1:8" x14ac:dyDescent="0.25">
      <c r="A15" s="11" t="s">
        <v>224</v>
      </c>
      <c r="B15" s="10">
        <v>11</v>
      </c>
      <c r="C15" s="4">
        <f>+B15/D4</f>
        <v>1014.331797235023</v>
      </c>
      <c r="D15" s="5">
        <f>+C15/D3</f>
        <v>1449.0454246214615</v>
      </c>
      <c r="E15" s="9"/>
      <c r="F15" s="9"/>
      <c r="G15" s="9"/>
      <c r="H15" s="9"/>
    </row>
    <row r="16" spans="1:8" x14ac:dyDescent="0.25">
      <c r="A16" s="11" t="s">
        <v>31</v>
      </c>
      <c r="B16" s="10">
        <v>23</v>
      </c>
      <c r="C16" s="4">
        <f>+B16/D4</f>
        <v>2120.8755760368663</v>
      </c>
      <c r="D16" s="5">
        <f>+C16/D3</f>
        <v>3029.8222514812378</v>
      </c>
      <c r="E16" s="9"/>
      <c r="F16" s="9"/>
      <c r="G16" s="9"/>
      <c r="H16" s="9"/>
    </row>
    <row r="17" spans="1:8" x14ac:dyDescent="0.25">
      <c r="A17" s="11" t="s">
        <v>225</v>
      </c>
      <c r="B17" s="10">
        <v>2</v>
      </c>
      <c r="C17" s="4">
        <f>+B17/D4</f>
        <v>184.42396313364057</v>
      </c>
      <c r="D17" s="5">
        <f>+C17/D3</f>
        <v>263.4628044766294</v>
      </c>
      <c r="E17" s="9"/>
      <c r="F17" s="11" t="s">
        <v>382</v>
      </c>
      <c r="G17" s="9"/>
      <c r="H17" s="9"/>
    </row>
    <row r="18" spans="1:8" x14ac:dyDescent="0.25">
      <c r="A18" s="11" t="s">
        <v>226</v>
      </c>
      <c r="B18" s="10">
        <v>1</v>
      </c>
      <c r="C18" s="4">
        <f>+B18/D4</f>
        <v>92.211981566820285</v>
      </c>
      <c r="D18" s="5">
        <f>+C18/D3</f>
        <v>131.7314022383147</v>
      </c>
      <c r="E18" s="9"/>
      <c r="F18" s="9"/>
      <c r="G18" s="9"/>
      <c r="H18" s="9"/>
    </row>
    <row r="19" spans="1:8" x14ac:dyDescent="0.25">
      <c r="A19" s="11" t="s">
        <v>227</v>
      </c>
      <c r="B19" s="10">
        <v>7</v>
      </c>
      <c r="C19" s="4">
        <f>+B19/D4</f>
        <v>645.48387096774195</v>
      </c>
      <c r="D19" s="5">
        <f>+C19/D3</f>
        <v>922.11981566820282</v>
      </c>
      <c r="E19" s="9"/>
      <c r="F19" s="11" t="s">
        <v>383</v>
      </c>
      <c r="G19" s="9"/>
      <c r="H19" s="9"/>
    </row>
    <row r="20" spans="1:8" x14ac:dyDescent="0.25">
      <c r="A20" s="11" t="s">
        <v>228</v>
      </c>
      <c r="B20" s="10">
        <v>2</v>
      </c>
      <c r="C20" s="4">
        <f>+B20/D4</f>
        <v>184.42396313364057</v>
      </c>
      <c r="D20" s="5">
        <f>+C20/D3</f>
        <v>263.4628044766294</v>
      </c>
      <c r="E20" s="9"/>
      <c r="F20" s="9"/>
      <c r="G20" s="9"/>
      <c r="H20" s="9"/>
    </row>
    <row r="21" spans="1:8" x14ac:dyDescent="0.25">
      <c r="A21" s="11" t="s">
        <v>229</v>
      </c>
      <c r="B21" s="10">
        <v>23</v>
      </c>
      <c r="C21" s="4">
        <f>+B21/D4</f>
        <v>2120.8755760368663</v>
      </c>
      <c r="D21" s="5">
        <f>+C21/D3</f>
        <v>3029.8222514812378</v>
      </c>
      <c r="E21" s="9"/>
      <c r="F21" s="9"/>
      <c r="G21" s="9"/>
      <c r="H21" s="9"/>
    </row>
    <row r="22" spans="1:8" x14ac:dyDescent="0.25">
      <c r="A22" s="11" t="s">
        <v>230</v>
      </c>
      <c r="B22" s="10">
        <v>1</v>
      </c>
      <c r="C22" s="4">
        <f>+B22/D4</f>
        <v>92.211981566820285</v>
      </c>
      <c r="D22" s="5">
        <f>+C22/D3</f>
        <v>131.7314022383147</v>
      </c>
      <c r="E22" s="9"/>
      <c r="F22" s="9"/>
      <c r="G22" s="9"/>
      <c r="H22" s="9"/>
    </row>
    <row r="23" spans="1:8" x14ac:dyDescent="0.25">
      <c r="A23" s="11" t="s">
        <v>406</v>
      </c>
      <c r="B23" s="10">
        <v>6</v>
      </c>
      <c r="C23" s="4">
        <f>+B23/D4</f>
        <v>553.27188940092162</v>
      </c>
      <c r="D23" s="5">
        <f>+C23/D3</f>
        <v>790.38841342988803</v>
      </c>
      <c r="E23" s="9"/>
      <c r="F23" s="11" t="s">
        <v>386</v>
      </c>
      <c r="G23" s="9"/>
      <c r="H23" s="9"/>
    </row>
    <row r="24" spans="1:8" x14ac:dyDescent="0.25">
      <c r="A24" s="11" t="s">
        <v>407</v>
      </c>
      <c r="B24" s="10">
        <v>1</v>
      </c>
      <c r="C24" s="4">
        <f>+B24/D4</f>
        <v>92.211981566820285</v>
      </c>
      <c r="D24" s="5">
        <f>+C24/D3</f>
        <v>131.7314022383147</v>
      </c>
      <c r="E24" s="9"/>
      <c r="F24" s="11" t="s">
        <v>384</v>
      </c>
      <c r="G24" s="9"/>
      <c r="H24" s="9"/>
    </row>
    <row r="25" spans="1:8" x14ac:dyDescent="0.25">
      <c r="A25" s="11" t="s">
        <v>231</v>
      </c>
      <c r="B25" s="10">
        <v>1</v>
      </c>
      <c r="C25" s="4">
        <f>+B25/D4</f>
        <v>92.211981566820285</v>
      </c>
      <c r="D25" s="5">
        <f>+C25/D3</f>
        <v>131.7314022383147</v>
      </c>
      <c r="E25" s="9"/>
      <c r="F25" s="9"/>
      <c r="G25" s="9"/>
      <c r="H25" s="9"/>
    </row>
    <row r="26" spans="1:8" x14ac:dyDescent="0.25">
      <c r="A26" s="11" t="s">
        <v>66</v>
      </c>
      <c r="B26" s="10">
        <v>4</v>
      </c>
      <c r="C26" s="4">
        <f>+B26/D4</f>
        <v>368.84792626728114</v>
      </c>
      <c r="D26" s="5">
        <f>+C26/D3</f>
        <v>526.9256089532588</v>
      </c>
      <c r="E26" s="9"/>
      <c r="F26" s="9"/>
      <c r="G26" s="9"/>
      <c r="H26" s="9"/>
    </row>
    <row r="27" spans="1:8" x14ac:dyDescent="0.25">
      <c r="A27" s="11" t="s">
        <v>18</v>
      </c>
      <c r="B27" s="10">
        <v>1</v>
      </c>
      <c r="C27" s="4">
        <f>+B27/D4</f>
        <v>92.211981566820285</v>
      </c>
      <c r="D27" s="5">
        <f>+C27/D3</f>
        <v>131.7314022383147</v>
      </c>
      <c r="E27" s="9"/>
      <c r="F27" s="9"/>
      <c r="G27" s="9"/>
      <c r="H27" s="9"/>
    </row>
    <row r="28" spans="1:8" x14ac:dyDescent="0.25">
      <c r="A28" s="11" t="s">
        <v>232</v>
      </c>
      <c r="B28" s="10">
        <v>1</v>
      </c>
      <c r="C28" s="4">
        <f>+B28/D4</f>
        <v>92.211981566820285</v>
      </c>
      <c r="D28" s="5">
        <f>+C28/D3</f>
        <v>131.7314022383147</v>
      </c>
      <c r="E28" s="9"/>
      <c r="F28" s="11" t="s">
        <v>232</v>
      </c>
      <c r="G28" s="9"/>
      <c r="H28" s="9"/>
    </row>
    <row r="29" spans="1:8" x14ac:dyDescent="0.25">
      <c r="A29" s="11" t="s">
        <v>233</v>
      </c>
      <c r="B29" s="10">
        <v>2</v>
      </c>
      <c r="C29" s="4">
        <f>+B29/D4</f>
        <v>184.42396313364057</v>
      </c>
      <c r="D29" s="5">
        <f>+C29/D3</f>
        <v>263.4628044766294</v>
      </c>
      <c r="E29" s="9"/>
      <c r="F29" s="9" t="s">
        <v>388</v>
      </c>
      <c r="G29" s="9"/>
      <c r="H29" s="9"/>
    </row>
    <row r="30" spans="1:8" x14ac:dyDescent="0.25">
      <c r="A30" s="11" t="s">
        <v>91</v>
      </c>
      <c r="B30" s="10">
        <v>1</v>
      </c>
      <c r="C30" s="4">
        <f>+B30/D4</f>
        <v>92.211981566820285</v>
      </c>
      <c r="D30" s="5">
        <f>+C30/D3</f>
        <v>131.7314022383147</v>
      </c>
      <c r="E30" s="9"/>
      <c r="F30" s="9"/>
      <c r="G30" s="9"/>
      <c r="H30" s="9"/>
    </row>
    <row r="31" spans="1:8" x14ac:dyDescent="0.25">
      <c r="A31" s="11" t="s">
        <v>234</v>
      </c>
      <c r="B31" s="10">
        <v>1</v>
      </c>
      <c r="C31" s="4">
        <f>+B31/D4</f>
        <v>92.211981566820285</v>
      </c>
      <c r="D31" s="5">
        <f>+C31/D3</f>
        <v>131.7314022383147</v>
      </c>
      <c r="E31" s="9"/>
      <c r="F31" s="9"/>
      <c r="G31" s="9"/>
      <c r="H31" s="9"/>
    </row>
    <row r="32" spans="1:8" x14ac:dyDescent="0.25">
      <c r="A32" s="11" t="s">
        <v>235</v>
      </c>
      <c r="B32" s="10">
        <v>2</v>
      </c>
      <c r="C32" s="4">
        <f>+B32/D4</f>
        <v>184.42396313364057</v>
      </c>
      <c r="D32" s="5">
        <f>+C32/D3</f>
        <v>263.4628044766294</v>
      </c>
      <c r="E32" s="9"/>
      <c r="F32" s="11" t="s">
        <v>235</v>
      </c>
      <c r="G32" s="9"/>
      <c r="H32" s="9"/>
    </row>
    <row r="33" spans="1:4" x14ac:dyDescent="0.25">
      <c r="A33" s="1"/>
      <c r="B33" s="2"/>
    </row>
    <row r="34" spans="1:4" x14ac:dyDescent="0.25">
      <c r="B34" s="2"/>
    </row>
    <row r="35" spans="1:4" x14ac:dyDescent="0.25">
      <c r="B35" s="2"/>
    </row>
    <row r="36" spans="1:4" x14ac:dyDescent="0.25">
      <c r="B36" s="2"/>
    </row>
    <row r="37" spans="1:4" x14ac:dyDescent="0.25">
      <c r="B37" s="2"/>
    </row>
    <row r="38" spans="1:4" x14ac:dyDescent="0.25">
      <c r="A38" s="1" t="s">
        <v>60</v>
      </c>
      <c r="B38" s="2">
        <f>+SUM(B6:B36)</f>
        <v>355</v>
      </c>
      <c r="D38" s="8">
        <f>+SUM(D6:D36)</f>
        <v>46764.647794601704</v>
      </c>
    </row>
    <row r="39" spans="1:4" x14ac:dyDescent="0.25">
      <c r="A39" s="1" t="s">
        <v>61</v>
      </c>
      <c r="B39" s="2">
        <f>+COUNT(B6:B36)</f>
        <v>27</v>
      </c>
    </row>
    <row r="40" spans="1:4" x14ac:dyDescent="0.25">
      <c r="B40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opLeftCell="A19" workbookViewId="0">
      <selection activeCell="C13" sqref="C13"/>
    </sheetView>
  </sheetViews>
  <sheetFormatPr defaultRowHeight="15" x14ac:dyDescent="0.25"/>
  <cols>
    <col min="3" max="3" width="40.28515625" bestFit="1" customWidth="1"/>
    <col min="259" max="259" width="40.28515625" bestFit="1" customWidth="1"/>
    <col min="515" max="515" width="40.28515625" bestFit="1" customWidth="1"/>
    <col min="771" max="771" width="40.28515625" bestFit="1" customWidth="1"/>
    <col min="1027" max="1027" width="40.28515625" bestFit="1" customWidth="1"/>
    <col min="1283" max="1283" width="40.28515625" bestFit="1" customWidth="1"/>
    <col min="1539" max="1539" width="40.28515625" bestFit="1" customWidth="1"/>
    <col min="1795" max="1795" width="40.28515625" bestFit="1" customWidth="1"/>
    <col min="2051" max="2051" width="40.28515625" bestFit="1" customWidth="1"/>
    <col min="2307" max="2307" width="40.28515625" bestFit="1" customWidth="1"/>
    <col min="2563" max="2563" width="40.28515625" bestFit="1" customWidth="1"/>
    <col min="2819" max="2819" width="40.28515625" bestFit="1" customWidth="1"/>
    <col min="3075" max="3075" width="40.28515625" bestFit="1" customWidth="1"/>
    <col min="3331" max="3331" width="40.28515625" bestFit="1" customWidth="1"/>
    <col min="3587" max="3587" width="40.28515625" bestFit="1" customWidth="1"/>
    <col min="3843" max="3843" width="40.28515625" bestFit="1" customWidth="1"/>
    <col min="4099" max="4099" width="40.28515625" bestFit="1" customWidth="1"/>
    <col min="4355" max="4355" width="40.28515625" bestFit="1" customWidth="1"/>
    <col min="4611" max="4611" width="40.28515625" bestFit="1" customWidth="1"/>
    <col min="4867" max="4867" width="40.28515625" bestFit="1" customWidth="1"/>
    <col min="5123" max="5123" width="40.28515625" bestFit="1" customWidth="1"/>
    <col min="5379" max="5379" width="40.28515625" bestFit="1" customWidth="1"/>
    <col min="5635" max="5635" width="40.28515625" bestFit="1" customWidth="1"/>
    <col min="5891" max="5891" width="40.28515625" bestFit="1" customWidth="1"/>
    <col min="6147" max="6147" width="40.28515625" bestFit="1" customWidth="1"/>
    <col min="6403" max="6403" width="40.28515625" bestFit="1" customWidth="1"/>
    <col min="6659" max="6659" width="40.28515625" bestFit="1" customWidth="1"/>
    <col min="6915" max="6915" width="40.28515625" bestFit="1" customWidth="1"/>
    <col min="7171" max="7171" width="40.28515625" bestFit="1" customWidth="1"/>
    <col min="7427" max="7427" width="40.28515625" bestFit="1" customWidth="1"/>
    <col min="7683" max="7683" width="40.28515625" bestFit="1" customWidth="1"/>
    <col min="7939" max="7939" width="40.28515625" bestFit="1" customWidth="1"/>
    <col min="8195" max="8195" width="40.28515625" bestFit="1" customWidth="1"/>
    <col min="8451" max="8451" width="40.28515625" bestFit="1" customWidth="1"/>
    <col min="8707" max="8707" width="40.28515625" bestFit="1" customWidth="1"/>
    <col min="8963" max="8963" width="40.28515625" bestFit="1" customWidth="1"/>
    <col min="9219" max="9219" width="40.28515625" bestFit="1" customWidth="1"/>
    <col min="9475" max="9475" width="40.28515625" bestFit="1" customWidth="1"/>
    <col min="9731" max="9731" width="40.28515625" bestFit="1" customWidth="1"/>
    <col min="9987" max="9987" width="40.28515625" bestFit="1" customWidth="1"/>
    <col min="10243" max="10243" width="40.28515625" bestFit="1" customWidth="1"/>
    <col min="10499" max="10499" width="40.28515625" bestFit="1" customWidth="1"/>
    <col min="10755" max="10755" width="40.28515625" bestFit="1" customWidth="1"/>
    <col min="11011" max="11011" width="40.28515625" bestFit="1" customWidth="1"/>
    <col min="11267" max="11267" width="40.28515625" bestFit="1" customWidth="1"/>
    <col min="11523" max="11523" width="40.28515625" bestFit="1" customWidth="1"/>
    <col min="11779" max="11779" width="40.28515625" bestFit="1" customWidth="1"/>
    <col min="12035" max="12035" width="40.28515625" bestFit="1" customWidth="1"/>
    <col min="12291" max="12291" width="40.28515625" bestFit="1" customWidth="1"/>
    <col min="12547" max="12547" width="40.28515625" bestFit="1" customWidth="1"/>
    <col min="12803" max="12803" width="40.28515625" bestFit="1" customWidth="1"/>
    <col min="13059" max="13059" width="40.28515625" bestFit="1" customWidth="1"/>
    <col min="13315" max="13315" width="40.28515625" bestFit="1" customWidth="1"/>
    <col min="13571" max="13571" width="40.28515625" bestFit="1" customWidth="1"/>
    <col min="13827" max="13827" width="40.28515625" bestFit="1" customWidth="1"/>
    <col min="14083" max="14083" width="40.28515625" bestFit="1" customWidth="1"/>
    <col min="14339" max="14339" width="40.28515625" bestFit="1" customWidth="1"/>
    <col min="14595" max="14595" width="40.28515625" bestFit="1" customWidth="1"/>
    <col min="14851" max="14851" width="40.28515625" bestFit="1" customWidth="1"/>
    <col min="15107" max="15107" width="40.28515625" bestFit="1" customWidth="1"/>
    <col min="15363" max="15363" width="40.28515625" bestFit="1" customWidth="1"/>
    <col min="15619" max="15619" width="40.28515625" bestFit="1" customWidth="1"/>
    <col min="15875" max="15875" width="40.28515625" bestFit="1" customWidth="1"/>
    <col min="16131" max="16131" width="40.28515625" bestFit="1" customWidth="1"/>
  </cols>
  <sheetData>
    <row r="1" spans="1:14" x14ac:dyDescent="0.25">
      <c r="A1" s="2" t="s">
        <v>236</v>
      </c>
      <c r="B1" s="2" t="s">
        <v>237</v>
      </c>
      <c r="C1" s="19" t="s">
        <v>238</v>
      </c>
      <c r="D1" s="2" t="s">
        <v>239</v>
      </c>
      <c r="E1" s="20" t="s">
        <v>240</v>
      </c>
      <c r="F1" s="21" t="s">
        <v>241</v>
      </c>
      <c r="G1" s="1" t="s">
        <v>242</v>
      </c>
      <c r="H1" s="1" t="s">
        <v>7</v>
      </c>
      <c r="I1" t="s">
        <v>243</v>
      </c>
      <c r="J1" s="22" t="s">
        <v>244</v>
      </c>
      <c r="K1" s="23" t="s">
        <v>245</v>
      </c>
      <c r="L1" t="s">
        <v>246</v>
      </c>
      <c r="N1" s="24" t="s">
        <v>247</v>
      </c>
    </row>
    <row r="2" spans="1:14" x14ac:dyDescent="0.25">
      <c r="A2" s="2">
        <v>12417</v>
      </c>
      <c r="B2" s="2" t="s">
        <v>248</v>
      </c>
      <c r="C2" t="s">
        <v>254</v>
      </c>
      <c r="D2" t="s">
        <v>249</v>
      </c>
      <c r="E2" s="25">
        <v>20000</v>
      </c>
      <c r="F2" s="25">
        <v>0</v>
      </c>
      <c r="G2" s="1" t="s">
        <v>250</v>
      </c>
      <c r="L2" t="str">
        <f>+CONCATENATE(G2,A2)</f>
        <v>Paulinella12417</v>
      </c>
      <c r="N2" s="24"/>
    </row>
    <row r="3" spans="1:14" x14ac:dyDescent="0.25">
      <c r="A3" s="2">
        <v>12418</v>
      </c>
      <c r="B3" s="2" t="s">
        <v>248</v>
      </c>
      <c r="C3" t="s">
        <v>254</v>
      </c>
      <c r="D3" t="s">
        <v>249</v>
      </c>
      <c r="E3" s="25">
        <v>300</v>
      </c>
      <c r="F3" s="25">
        <v>0</v>
      </c>
      <c r="G3" s="1" t="s">
        <v>251</v>
      </c>
      <c r="L3" t="str">
        <f t="shared" ref="L3:L48" si="0">+CONCATENATE(G3,A3)</f>
        <v>Thalassionema12418</v>
      </c>
      <c r="N3" s="24"/>
    </row>
    <row r="4" spans="1:14" x14ac:dyDescent="0.25">
      <c r="A4" s="2">
        <v>12419</v>
      </c>
      <c r="B4" s="2" t="s">
        <v>248</v>
      </c>
      <c r="C4" t="s">
        <v>254</v>
      </c>
      <c r="D4" t="s">
        <v>249</v>
      </c>
      <c r="E4" s="25">
        <v>4000</v>
      </c>
      <c r="F4" s="25">
        <v>0</v>
      </c>
      <c r="G4" s="1" t="s">
        <v>251</v>
      </c>
      <c r="L4" t="str">
        <f>+CONCATENATE(G4,A3,"a")</f>
        <v>Thalassionema12418a</v>
      </c>
      <c r="N4" s="24"/>
    </row>
    <row r="5" spans="1:14" x14ac:dyDescent="0.25">
      <c r="A5" s="2">
        <v>12420</v>
      </c>
      <c r="B5" s="2" t="s">
        <v>248</v>
      </c>
      <c r="C5" t="s">
        <v>254</v>
      </c>
      <c r="D5" t="s">
        <v>249</v>
      </c>
      <c r="E5" s="25">
        <v>2000</v>
      </c>
      <c r="F5" s="25">
        <v>0</v>
      </c>
      <c r="G5" s="1" t="s">
        <v>251</v>
      </c>
      <c r="L5" t="str">
        <f>+CONCATENATE(G5,A3,"b")</f>
        <v>Thalassionema12418b</v>
      </c>
      <c r="N5" s="24"/>
    </row>
    <row r="6" spans="1:14" x14ac:dyDescent="0.25">
      <c r="A6" s="2">
        <v>12421</v>
      </c>
      <c r="B6" s="2" t="s">
        <v>248</v>
      </c>
      <c r="C6" t="s">
        <v>254</v>
      </c>
      <c r="D6" t="s">
        <v>249</v>
      </c>
      <c r="E6" s="25">
        <v>5000</v>
      </c>
      <c r="F6" s="25">
        <v>0</v>
      </c>
      <c r="G6" s="1" t="s">
        <v>252</v>
      </c>
      <c r="L6" t="str">
        <f t="shared" si="0"/>
        <v>Chaetoceros12421</v>
      </c>
      <c r="N6" s="24"/>
    </row>
    <row r="7" spans="1:14" x14ac:dyDescent="0.25">
      <c r="A7" s="2">
        <v>12422</v>
      </c>
      <c r="B7" s="2" t="s">
        <v>248</v>
      </c>
      <c r="C7" t="s">
        <v>254</v>
      </c>
      <c r="D7" t="s">
        <v>249</v>
      </c>
      <c r="E7" s="25">
        <v>350</v>
      </c>
      <c r="F7" s="25">
        <v>0</v>
      </c>
      <c r="G7" s="1" t="s">
        <v>252</v>
      </c>
      <c r="L7" t="str">
        <f t="shared" si="0"/>
        <v>Chaetoceros12422</v>
      </c>
      <c r="N7" s="24"/>
    </row>
    <row r="8" spans="1:14" x14ac:dyDescent="0.25">
      <c r="A8" s="2">
        <v>12423</v>
      </c>
      <c r="B8" s="2" t="s">
        <v>248</v>
      </c>
      <c r="C8" t="s">
        <v>254</v>
      </c>
      <c r="D8" t="s">
        <v>249</v>
      </c>
      <c r="E8" s="25">
        <v>2500</v>
      </c>
      <c r="F8" s="25">
        <v>0</v>
      </c>
      <c r="G8" s="1" t="s">
        <v>252</v>
      </c>
      <c r="L8" t="str">
        <f>+CONCATENATE(G8,A7,"a")</f>
        <v>Chaetoceros12422a</v>
      </c>
      <c r="N8" s="24"/>
    </row>
    <row r="9" spans="1:14" x14ac:dyDescent="0.25">
      <c r="A9" s="2">
        <v>12424</v>
      </c>
      <c r="B9" s="2" t="s">
        <v>248</v>
      </c>
      <c r="C9" t="s">
        <v>254</v>
      </c>
      <c r="D9" t="s">
        <v>249</v>
      </c>
      <c r="E9" s="25">
        <v>3000</v>
      </c>
      <c r="F9" s="25">
        <v>0</v>
      </c>
      <c r="G9" s="1" t="s">
        <v>253</v>
      </c>
      <c r="L9" t="str">
        <f t="shared" si="0"/>
        <v>Cyclotella12424</v>
      </c>
      <c r="N9" s="24"/>
    </row>
    <row r="10" spans="1:14" x14ac:dyDescent="0.25">
      <c r="A10" s="2">
        <v>12444</v>
      </c>
      <c r="B10" s="2" t="s">
        <v>248</v>
      </c>
      <c r="C10" t="s">
        <v>254</v>
      </c>
      <c r="D10" t="s">
        <v>249</v>
      </c>
      <c r="E10" s="25">
        <v>7500</v>
      </c>
      <c r="F10" s="25">
        <v>0</v>
      </c>
      <c r="G10" s="1" t="s">
        <v>255</v>
      </c>
      <c r="L10" t="str">
        <f t="shared" si="0"/>
        <v>Guinardia12444</v>
      </c>
      <c r="N10" s="24"/>
    </row>
    <row r="11" spans="1:14" x14ac:dyDescent="0.25">
      <c r="A11" s="2">
        <v>12445</v>
      </c>
      <c r="B11" s="2" t="s">
        <v>248</v>
      </c>
      <c r="C11" t="s">
        <v>254</v>
      </c>
      <c r="D11" t="s">
        <v>249</v>
      </c>
      <c r="E11" s="25">
        <v>5000</v>
      </c>
      <c r="F11" s="25">
        <v>0</v>
      </c>
      <c r="G11" s="1" t="s">
        <v>252</v>
      </c>
      <c r="L11" t="str">
        <f t="shared" si="0"/>
        <v>Chaetoceros12445</v>
      </c>
      <c r="N11" s="24"/>
    </row>
    <row r="12" spans="1:14" x14ac:dyDescent="0.25">
      <c r="A12" s="2">
        <v>12446</v>
      </c>
      <c r="B12" s="2" t="s">
        <v>248</v>
      </c>
      <c r="C12" t="s">
        <v>254</v>
      </c>
      <c r="D12" t="s">
        <v>249</v>
      </c>
      <c r="E12" s="25">
        <v>4000</v>
      </c>
      <c r="F12" s="25">
        <v>0</v>
      </c>
      <c r="G12" s="1" t="s">
        <v>256</v>
      </c>
      <c r="L12" t="str">
        <f t="shared" si="0"/>
        <v>Bacteriastrum12446</v>
      </c>
      <c r="N12" s="24"/>
    </row>
    <row r="13" spans="1:14" x14ac:dyDescent="0.25">
      <c r="A13" s="2">
        <v>12447</v>
      </c>
      <c r="B13" s="2" t="s">
        <v>248</v>
      </c>
      <c r="C13" t="s">
        <v>254</v>
      </c>
      <c r="D13" t="s">
        <v>249</v>
      </c>
      <c r="E13" s="25">
        <v>12000</v>
      </c>
      <c r="F13" s="25">
        <v>0</v>
      </c>
      <c r="G13" s="1" t="s">
        <v>257</v>
      </c>
      <c r="L13" t="str">
        <f t="shared" si="0"/>
        <v>Thalassiosira12447</v>
      </c>
      <c r="N13" s="24"/>
    </row>
    <row r="14" spans="1:14" x14ac:dyDescent="0.25">
      <c r="A14" s="2">
        <v>12448</v>
      </c>
      <c r="B14" s="2" t="s">
        <v>248</v>
      </c>
      <c r="C14" t="s">
        <v>254</v>
      </c>
      <c r="D14" t="s">
        <v>249</v>
      </c>
      <c r="E14" s="25">
        <v>4500</v>
      </c>
      <c r="F14" s="25">
        <v>0</v>
      </c>
      <c r="G14" s="1" t="s">
        <v>125</v>
      </c>
      <c r="L14" t="str">
        <f t="shared" si="0"/>
        <v>Syracosphaera12448</v>
      </c>
      <c r="N14" s="24"/>
    </row>
    <row r="15" spans="1:14" x14ac:dyDescent="0.25">
      <c r="A15" s="2">
        <v>12449</v>
      </c>
      <c r="B15" s="2" t="s">
        <v>248</v>
      </c>
      <c r="C15" t="s">
        <v>254</v>
      </c>
      <c r="D15" t="s">
        <v>249</v>
      </c>
      <c r="E15" s="25">
        <v>13000</v>
      </c>
      <c r="F15" s="25">
        <v>0</v>
      </c>
      <c r="G15" s="1" t="s">
        <v>125</v>
      </c>
      <c r="L15" t="str">
        <f>+CONCATENATE(G15,A14,"a")</f>
        <v>Syracosphaera12448a</v>
      </c>
      <c r="N15" s="24"/>
    </row>
    <row r="16" spans="1:14" x14ac:dyDescent="0.25">
      <c r="A16" s="2">
        <v>12450</v>
      </c>
      <c r="B16" s="2" t="s">
        <v>248</v>
      </c>
      <c r="C16" t="s">
        <v>254</v>
      </c>
      <c r="D16" t="s">
        <v>249</v>
      </c>
      <c r="E16" s="25">
        <v>2500</v>
      </c>
      <c r="F16" s="25">
        <v>0</v>
      </c>
      <c r="G16" s="1" t="s">
        <v>258</v>
      </c>
      <c r="L16" t="str">
        <f t="shared" si="0"/>
        <v>Hemiaulus12450</v>
      </c>
      <c r="N16" s="24"/>
    </row>
    <row r="17" spans="1:14" x14ac:dyDescent="0.25">
      <c r="A17" s="2">
        <v>12451</v>
      </c>
      <c r="B17" s="2" t="s">
        <v>248</v>
      </c>
      <c r="C17" t="s">
        <v>254</v>
      </c>
      <c r="D17" t="s">
        <v>249</v>
      </c>
      <c r="E17" s="25">
        <v>4500</v>
      </c>
      <c r="F17" s="25">
        <v>0</v>
      </c>
      <c r="G17" s="1" t="s">
        <v>259</v>
      </c>
      <c r="L17" t="str">
        <f t="shared" si="0"/>
        <v>Nitzschia12451</v>
      </c>
      <c r="N17" s="24"/>
    </row>
    <row r="18" spans="1:14" x14ac:dyDescent="0.25">
      <c r="A18" s="2">
        <v>12452</v>
      </c>
      <c r="B18" s="2" t="s">
        <v>248</v>
      </c>
      <c r="C18" t="s">
        <v>254</v>
      </c>
      <c r="D18" t="s">
        <v>249</v>
      </c>
      <c r="E18" s="25">
        <v>5000</v>
      </c>
      <c r="F18" s="25">
        <v>0</v>
      </c>
      <c r="G18" s="1" t="s">
        <v>252</v>
      </c>
      <c r="L18" t="str">
        <f t="shared" si="0"/>
        <v>Chaetoceros12452</v>
      </c>
      <c r="N18" s="24"/>
    </row>
    <row r="19" spans="1:14" x14ac:dyDescent="0.25">
      <c r="A19" s="2">
        <v>12453</v>
      </c>
      <c r="B19" s="2" t="s">
        <v>248</v>
      </c>
      <c r="C19" t="s">
        <v>254</v>
      </c>
      <c r="D19" t="s">
        <v>249</v>
      </c>
      <c r="E19" s="25">
        <v>5000</v>
      </c>
      <c r="F19" s="25">
        <v>0</v>
      </c>
      <c r="G19" s="1" t="s">
        <v>260</v>
      </c>
      <c r="L19" t="str">
        <f t="shared" si="0"/>
        <v>Amphora12453</v>
      </c>
      <c r="N19" s="24"/>
    </row>
    <row r="20" spans="1:14" x14ac:dyDescent="0.25">
      <c r="A20" s="2">
        <v>12454</v>
      </c>
      <c r="B20" s="2" t="s">
        <v>248</v>
      </c>
      <c r="C20" t="s">
        <v>254</v>
      </c>
      <c r="D20" t="s">
        <v>249</v>
      </c>
      <c r="E20" s="25">
        <v>1500</v>
      </c>
      <c r="F20" s="25">
        <v>0</v>
      </c>
      <c r="G20" s="1" t="s">
        <v>252</v>
      </c>
      <c r="H20" t="s">
        <v>261</v>
      </c>
      <c r="L20" t="str">
        <f t="shared" si="0"/>
        <v>Chaetoceros12454</v>
      </c>
      <c r="N20" s="24"/>
    </row>
    <row r="21" spans="1:14" x14ac:dyDescent="0.25">
      <c r="A21" s="2">
        <v>12455</v>
      </c>
      <c r="B21" s="2" t="s">
        <v>248</v>
      </c>
      <c r="C21" t="s">
        <v>254</v>
      </c>
      <c r="D21" t="s">
        <v>249</v>
      </c>
      <c r="E21" s="25">
        <v>2500</v>
      </c>
      <c r="F21" s="25">
        <v>0</v>
      </c>
      <c r="G21" s="1" t="s">
        <v>252</v>
      </c>
      <c r="L21" t="str">
        <f t="shared" si="0"/>
        <v>Chaetoceros12455</v>
      </c>
      <c r="N21" s="24"/>
    </row>
    <row r="22" spans="1:14" x14ac:dyDescent="0.25">
      <c r="A22" s="2">
        <v>12456</v>
      </c>
      <c r="B22" s="2" t="s">
        <v>248</v>
      </c>
      <c r="C22" t="s">
        <v>254</v>
      </c>
      <c r="D22" t="s">
        <v>249</v>
      </c>
      <c r="E22" s="25">
        <v>7000</v>
      </c>
      <c r="F22" s="25">
        <v>0</v>
      </c>
      <c r="G22" s="1" t="s">
        <v>253</v>
      </c>
      <c r="L22" t="str">
        <f t="shared" si="0"/>
        <v>Cyclotella12456</v>
      </c>
      <c r="N22" s="24"/>
    </row>
    <row r="23" spans="1:14" x14ac:dyDescent="0.25">
      <c r="A23" s="2">
        <v>12457</v>
      </c>
      <c r="B23" s="2" t="s">
        <v>248</v>
      </c>
      <c r="C23" t="s">
        <v>254</v>
      </c>
      <c r="D23" t="s">
        <v>249</v>
      </c>
      <c r="E23" s="25">
        <v>7500</v>
      </c>
      <c r="F23" s="25">
        <v>0</v>
      </c>
      <c r="G23" s="1" t="s">
        <v>262</v>
      </c>
      <c r="L23" t="str">
        <f t="shared" si="0"/>
        <v>Diploneis12457</v>
      </c>
      <c r="N23" s="24"/>
    </row>
    <row r="24" spans="1:14" x14ac:dyDescent="0.25">
      <c r="A24" s="2">
        <v>12458</v>
      </c>
      <c r="B24" s="2" t="s">
        <v>248</v>
      </c>
      <c r="C24" t="s">
        <v>254</v>
      </c>
      <c r="D24" t="s">
        <v>249</v>
      </c>
      <c r="E24" s="25">
        <v>10000</v>
      </c>
      <c r="F24" s="25">
        <v>0</v>
      </c>
      <c r="G24" s="1" t="s">
        <v>263</v>
      </c>
      <c r="L24" t="str">
        <f t="shared" si="0"/>
        <v>Holococcolith12458</v>
      </c>
      <c r="N24" s="24"/>
    </row>
    <row r="25" spans="1:14" x14ac:dyDescent="0.25">
      <c r="A25" s="2">
        <v>12459</v>
      </c>
      <c r="B25" s="2" t="s">
        <v>248</v>
      </c>
      <c r="C25" t="s">
        <v>254</v>
      </c>
      <c r="D25" t="s">
        <v>249</v>
      </c>
      <c r="E25" s="25">
        <v>5000</v>
      </c>
      <c r="F25" s="25">
        <v>0</v>
      </c>
      <c r="G25" s="1" t="s">
        <v>252</v>
      </c>
      <c r="L25" t="str">
        <f t="shared" si="0"/>
        <v>Chaetoceros12459</v>
      </c>
      <c r="N25" s="24"/>
    </row>
    <row r="26" spans="1:14" x14ac:dyDescent="0.25">
      <c r="A26" s="2">
        <v>12460</v>
      </c>
      <c r="B26" s="2" t="s">
        <v>248</v>
      </c>
      <c r="C26" t="s">
        <v>254</v>
      </c>
      <c r="D26" t="s">
        <v>249</v>
      </c>
      <c r="E26" s="25">
        <v>20000</v>
      </c>
      <c r="F26" s="25">
        <v>0</v>
      </c>
      <c r="G26" s="1" t="s">
        <v>263</v>
      </c>
      <c r="L26" t="str">
        <f t="shared" si="0"/>
        <v>Holococcolith12460</v>
      </c>
      <c r="N26" s="24"/>
    </row>
    <row r="27" spans="1:14" x14ac:dyDescent="0.25">
      <c r="A27" s="2">
        <v>12461</v>
      </c>
      <c r="B27" s="2" t="s">
        <v>248</v>
      </c>
      <c r="C27" t="s">
        <v>254</v>
      </c>
      <c r="D27" t="s">
        <v>249</v>
      </c>
      <c r="E27" s="25">
        <v>5000</v>
      </c>
      <c r="F27" s="25">
        <v>0</v>
      </c>
      <c r="G27" s="1" t="s">
        <v>259</v>
      </c>
      <c r="H27" t="s">
        <v>264</v>
      </c>
      <c r="L27" t="str">
        <f t="shared" si="0"/>
        <v>Nitzschia12461</v>
      </c>
      <c r="N27" s="24"/>
    </row>
    <row r="28" spans="1:14" x14ac:dyDescent="0.25">
      <c r="A28" s="2">
        <v>12462</v>
      </c>
      <c r="B28" s="2" t="s">
        <v>248</v>
      </c>
      <c r="C28" t="s">
        <v>254</v>
      </c>
      <c r="D28" t="s">
        <v>249</v>
      </c>
      <c r="E28" s="25">
        <v>7500</v>
      </c>
      <c r="F28" s="25">
        <v>0</v>
      </c>
      <c r="G28" s="1" t="s">
        <v>253</v>
      </c>
      <c r="L28" t="str">
        <f t="shared" si="0"/>
        <v>Cyclotella12462</v>
      </c>
      <c r="N28" s="24"/>
    </row>
    <row r="29" spans="1:14" x14ac:dyDescent="0.25">
      <c r="A29" s="2">
        <v>12463</v>
      </c>
      <c r="B29" s="2" t="s">
        <v>248</v>
      </c>
      <c r="C29" t="s">
        <v>254</v>
      </c>
      <c r="D29" t="s">
        <v>249</v>
      </c>
      <c r="E29" s="25">
        <v>9000</v>
      </c>
      <c r="F29" s="25">
        <v>0</v>
      </c>
      <c r="G29" s="1" t="s">
        <v>265</v>
      </c>
      <c r="L29" t="str">
        <f t="shared" si="0"/>
        <v>Cocconeis12463</v>
      </c>
      <c r="N29" s="24"/>
    </row>
    <row r="30" spans="1:14" x14ac:dyDescent="0.25">
      <c r="A30" s="2">
        <v>12464</v>
      </c>
      <c r="B30" s="2" t="s">
        <v>248</v>
      </c>
      <c r="C30" t="s">
        <v>254</v>
      </c>
      <c r="D30" t="s">
        <v>249</v>
      </c>
      <c r="E30" s="25">
        <v>7500</v>
      </c>
      <c r="F30" s="25">
        <v>0</v>
      </c>
      <c r="G30" s="1" t="s">
        <v>266</v>
      </c>
      <c r="L30" t="str">
        <f t="shared" si="0"/>
        <v>dinoflagellate12464</v>
      </c>
      <c r="N30" s="24"/>
    </row>
    <row r="31" spans="1:14" x14ac:dyDescent="0.25">
      <c r="A31" s="2">
        <v>12465</v>
      </c>
      <c r="B31" s="2" t="s">
        <v>248</v>
      </c>
      <c r="C31" t="s">
        <v>254</v>
      </c>
      <c r="D31" t="s">
        <v>249</v>
      </c>
      <c r="E31" s="25">
        <v>12000</v>
      </c>
      <c r="F31" s="25">
        <v>0</v>
      </c>
      <c r="G31" s="1" t="s">
        <v>267</v>
      </c>
      <c r="L31" t="str">
        <f t="shared" si="0"/>
        <v>Navicula12465</v>
      </c>
      <c r="N31" s="24"/>
    </row>
    <row r="32" spans="1:14" x14ac:dyDescent="0.25">
      <c r="A32" s="2">
        <v>12466</v>
      </c>
      <c r="B32" s="2" t="s">
        <v>248</v>
      </c>
      <c r="C32" t="s">
        <v>254</v>
      </c>
      <c r="D32" t="s">
        <v>249</v>
      </c>
      <c r="E32" s="25">
        <v>15000</v>
      </c>
      <c r="F32" s="25">
        <v>0</v>
      </c>
      <c r="G32" s="1" t="s">
        <v>260</v>
      </c>
      <c r="L32" t="str">
        <f t="shared" si="0"/>
        <v>Amphora12466</v>
      </c>
      <c r="N32" s="24"/>
    </row>
    <row r="33" spans="1:14" x14ac:dyDescent="0.25">
      <c r="A33" s="2">
        <v>12467</v>
      </c>
      <c r="B33" s="2" t="s">
        <v>248</v>
      </c>
      <c r="C33" t="s">
        <v>254</v>
      </c>
      <c r="D33" t="s">
        <v>249</v>
      </c>
      <c r="E33" s="25">
        <v>2500</v>
      </c>
      <c r="F33" s="25">
        <v>0</v>
      </c>
      <c r="G33" s="1" t="s">
        <v>257</v>
      </c>
      <c r="L33" t="str">
        <f t="shared" si="0"/>
        <v>Thalassiosira12467</v>
      </c>
      <c r="N33" s="24"/>
    </row>
    <row r="34" spans="1:14" x14ac:dyDescent="0.25">
      <c r="A34" s="2">
        <v>12468</v>
      </c>
      <c r="B34" s="2" t="s">
        <v>248</v>
      </c>
      <c r="C34" t="s">
        <v>254</v>
      </c>
      <c r="D34" t="s">
        <v>249</v>
      </c>
      <c r="E34" s="25">
        <v>5000</v>
      </c>
      <c r="F34" s="25">
        <v>0</v>
      </c>
      <c r="G34" s="1" t="s">
        <v>268</v>
      </c>
      <c r="L34" t="str">
        <f t="shared" si="0"/>
        <v>Michaelsarsia12468</v>
      </c>
      <c r="N34" s="24"/>
    </row>
    <row r="35" spans="1:14" x14ac:dyDescent="0.25">
      <c r="A35" s="2">
        <v>12469</v>
      </c>
      <c r="B35" s="2" t="s">
        <v>248</v>
      </c>
      <c r="C35" t="s">
        <v>254</v>
      </c>
      <c r="D35" t="s">
        <v>249</v>
      </c>
      <c r="E35" s="25">
        <v>15000</v>
      </c>
      <c r="F35" s="25">
        <v>0</v>
      </c>
      <c r="G35" s="1" t="s">
        <v>268</v>
      </c>
      <c r="L35" t="str">
        <f>+CONCATENATE(G35,A34,"a")</f>
        <v>Michaelsarsia12468a</v>
      </c>
      <c r="N35" s="24"/>
    </row>
    <row r="36" spans="1:14" x14ac:dyDescent="0.25">
      <c r="A36" s="2">
        <v>12470</v>
      </c>
      <c r="B36" s="2" t="s">
        <v>248</v>
      </c>
      <c r="C36" t="s">
        <v>254</v>
      </c>
      <c r="D36" t="s">
        <v>249</v>
      </c>
      <c r="E36" s="25">
        <v>2000</v>
      </c>
      <c r="F36" s="25">
        <v>0</v>
      </c>
      <c r="G36" s="1" t="s">
        <v>269</v>
      </c>
      <c r="L36" t="str">
        <f t="shared" si="0"/>
        <v>Lyrella12470</v>
      </c>
      <c r="N36" s="24"/>
    </row>
    <row r="37" spans="1:14" x14ac:dyDescent="0.25">
      <c r="A37" s="2">
        <v>12471</v>
      </c>
      <c r="B37" s="2" t="s">
        <v>248</v>
      </c>
      <c r="C37" t="s">
        <v>254</v>
      </c>
      <c r="D37" t="s">
        <v>249</v>
      </c>
      <c r="E37" s="25">
        <v>6500</v>
      </c>
      <c r="F37" s="25">
        <v>0</v>
      </c>
      <c r="G37" s="1" t="s">
        <v>270</v>
      </c>
      <c r="L37" t="str">
        <f t="shared" si="0"/>
        <v>Prorocentrum12471</v>
      </c>
      <c r="N37" s="24"/>
    </row>
    <row r="38" spans="1:14" x14ac:dyDescent="0.25">
      <c r="A38" s="2">
        <v>12472</v>
      </c>
      <c r="B38" s="2" t="s">
        <v>248</v>
      </c>
      <c r="C38" t="s">
        <v>254</v>
      </c>
      <c r="D38" t="s">
        <v>249</v>
      </c>
      <c r="E38" s="25">
        <v>10000</v>
      </c>
      <c r="F38" s="25">
        <v>0</v>
      </c>
      <c r="G38" s="1" t="s">
        <v>271</v>
      </c>
      <c r="L38" t="str">
        <f t="shared" si="0"/>
        <v>Achnanthes12472</v>
      </c>
      <c r="N38" s="24"/>
    </row>
    <row r="39" spans="1:14" x14ac:dyDescent="0.25">
      <c r="A39" s="2">
        <v>12473</v>
      </c>
      <c r="B39" s="2" t="s">
        <v>248</v>
      </c>
      <c r="C39" t="s">
        <v>254</v>
      </c>
      <c r="D39" t="s">
        <v>249</v>
      </c>
      <c r="E39" s="25">
        <v>10000</v>
      </c>
      <c r="F39" s="25">
        <v>0</v>
      </c>
      <c r="G39" s="1" t="s">
        <v>272</v>
      </c>
      <c r="L39" t="str">
        <f t="shared" si="0"/>
        <v>Mastogloia12473</v>
      </c>
      <c r="N39" s="24"/>
    </row>
    <row r="40" spans="1:14" x14ac:dyDescent="0.25">
      <c r="A40" s="2">
        <v>12474</v>
      </c>
      <c r="B40" s="2" t="s">
        <v>248</v>
      </c>
      <c r="C40" t="s">
        <v>254</v>
      </c>
      <c r="D40" t="s">
        <v>249</v>
      </c>
      <c r="E40" s="25">
        <v>20000</v>
      </c>
      <c r="F40" s="25">
        <v>0</v>
      </c>
      <c r="G40" s="1" t="s">
        <v>273</v>
      </c>
      <c r="L40" t="str">
        <f t="shared" si="0"/>
        <v>Calyptrolithophora12474</v>
      </c>
      <c r="N40" s="24"/>
    </row>
    <row r="41" spans="1:14" x14ac:dyDescent="0.25">
      <c r="A41" s="2">
        <v>12475</v>
      </c>
      <c r="B41" s="2" t="s">
        <v>248</v>
      </c>
      <c r="C41" t="s">
        <v>254</v>
      </c>
      <c r="D41" t="s">
        <v>249</v>
      </c>
      <c r="E41" s="25">
        <v>7500</v>
      </c>
      <c r="F41" s="25">
        <v>0</v>
      </c>
      <c r="G41" s="1" t="s">
        <v>274</v>
      </c>
      <c r="L41" t="str">
        <f t="shared" si="0"/>
        <v>Tryblionella12475</v>
      </c>
      <c r="N41" s="24"/>
    </row>
    <row r="42" spans="1:14" x14ac:dyDescent="0.25">
      <c r="A42" s="2">
        <v>12476</v>
      </c>
      <c r="B42" s="2" t="s">
        <v>248</v>
      </c>
      <c r="C42" t="s">
        <v>254</v>
      </c>
      <c r="D42" t="s">
        <v>249</v>
      </c>
      <c r="E42" s="25">
        <v>30000</v>
      </c>
      <c r="F42" s="25">
        <v>0</v>
      </c>
      <c r="G42" s="1" t="s">
        <v>275</v>
      </c>
      <c r="L42" t="str">
        <f t="shared" si="0"/>
        <v>Minidiscus12476</v>
      </c>
      <c r="N42" s="24"/>
    </row>
    <row r="43" spans="1:14" x14ac:dyDescent="0.25">
      <c r="A43" s="2">
        <v>12477</v>
      </c>
      <c r="B43" s="2" t="s">
        <v>248</v>
      </c>
      <c r="C43" t="s">
        <v>254</v>
      </c>
      <c r="D43" t="s">
        <v>249</v>
      </c>
      <c r="E43" s="25">
        <v>5000</v>
      </c>
      <c r="F43" s="25">
        <v>0</v>
      </c>
      <c r="G43" s="1" t="s">
        <v>267</v>
      </c>
      <c r="L43" t="str">
        <f t="shared" si="0"/>
        <v>Navicula12477</v>
      </c>
      <c r="N43" s="24"/>
    </row>
    <row r="44" spans="1:14" x14ac:dyDescent="0.25">
      <c r="A44" s="2">
        <v>12478</v>
      </c>
      <c r="B44" s="2" t="s">
        <v>248</v>
      </c>
      <c r="C44" t="s">
        <v>254</v>
      </c>
      <c r="D44" t="s">
        <v>249</v>
      </c>
      <c r="E44" s="25">
        <v>6500</v>
      </c>
      <c r="F44" s="25">
        <v>0</v>
      </c>
      <c r="G44" s="1" t="s">
        <v>253</v>
      </c>
      <c r="L44" t="str">
        <f t="shared" si="0"/>
        <v>Cyclotella12478</v>
      </c>
      <c r="N44" s="24"/>
    </row>
    <row r="45" spans="1:14" x14ac:dyDescent="0.25">
      <c r="A45" s="2">
        <v>12479</v>
      </c>
      <c r="B45" s="2" t="s">
        <v>248</v>
      </c>
      <c r="C45" t="s">
        <v>254</v>
      </c>
      <c r="D45" t="s">
        <v>249</v>
      </c>
      <c r="E45" s="25">
        <v>25000</v>
      </c>
      <c r="F45" s="25">
        <v>0</v>
      </c>
      <c r="G45" s="1" t="s">
        <v>253</v>
      </c>
      <c r="L45" t="str">
        <f>+CONCATENATE(G45,A44,"a")</f>
        <v>Cyclotella12478a</v>
      </c>
      <c r="N45" s="24"/>
    </row>
    <row r="46" spans="1:14" x14ac:dyDescent="0.25">
      <c r="A46" s="2">
        <v>12480</v>
      </c>
      <c r="B46" s="2" t="s">
        <v>248</v>
      </c>
      <c r="C46" t="s">
        <v>254</v>
      </c>
      <c r="D46" t="s">
        <v>249</v>
      </c>
      <c r="E46" s="25">
        <v>12000</v>
      </c>
      <c r="F46" s="25">
        <v>0</v>
      </c>
      <c r="G46" s="1" t="s">
        <v>276</v>
      </c>
      <c r="L46" t="str">
        <f t="shared" si="0"/>
        <v>Fallacia12480</v>
      </c>
      <c r="N46" s="24"/>
    </row>
    <row r="47" spans="1:14" x14ac:dyDescent="0.25">
      <c r="A47" s="2">
        <v>12481</v>
      </c>
      <c r="B47" s="2" t="s">
        <v>248</v>
      </c>
      <c r="C47" t="s">
        <v>254</v>
      </c>
      <c r="D47" t="s">
        <v>249</v>
      </c>
      <c r="E47" s="25">
        <v>4000</v>
      </c>
      <c r="F47" s="25">
        <v>0</v>
      </c>
      <c r="G47" s="1" t="s">
        <v>266</v>
      </c>
      <c r="L47" t="str">
        <f t="shared" si="0"/>
        <v>dinoflagellate12481</v>
      </c>
      <c r="N47" s="24"/>
    </row>
    <row r="48" spans="1:14" x14ac:dyDescent="0.25">
      <c r="A48" s="2">
        <v>12482</v>
      </c>
      <c r="B48" s="2" t="s">
        <v>248</v>
      </c>
      <c r="C48" t="s">
        <v>254</v>
      </c>
      <c r="D48" t="s">
        <v>249</v>
      </c>
      <c r="E48" s="25">
        <v>2000</v>
      </c>
      <c r="F48" s="25">
        <v>0</v>
      </c>
      <c r="G48" s="1" t="s">
        <v>251</v>
      </c>
      <c r="L48" t="str">
        <f t="shared" si="0"/>
        <v>Thalassionema12482</v>
      </c>
      <c r="N48" s="24"/>
    </row>
    <row r="49" spans="1:14" x14ac:dyDescent="0.25">
      <c r="A49" s="2">
        <v>12483</v>
      </c>
      <c r="B49" s="2" t="s">
        <v>248</v>
      </c>
      <c r="C49" t="s">
        <v>254</v>
      </c>
      <c r="D49" t="s">
        <v>249</v>
      </c>
      <c r="E49" s="25">
        <v>20000</v>
      </c>
      <c r="F49" s="25">
        <v>0</v>
      </c>
      <c r="G49" s="1" t="s">
        <v>251</v>
      </c>
      <c r="L49" t="str">
        <f>+CONCATENATE(G49,A48,"a")</f>
        <v>Thalassionema12482a</v>
      </c>
      <c r="N49" s="24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C29" sqref="C29"/>
    </sheetView>
  </sheetViews>
  <sheetFormatPr defaultRowHeight="15" x14ac:dyDescent="0.25"/>
  <cols>
    <col min="3" max="3" width="41" customWidth="1"/>
    <col min="259" max="259" width="41" customWidth="1"/>
    <col min="515" max="515" width="41" customWidth="1"/>
    <col min="771" max="771" width="41" customWidth="1"/>
    <col min="1027" max="1027" width="41" customWidth="1"/>
    <col min="1283" max="1283" width="41" customWidth="1"/>
    <col min="1539" max="1539" width="41" customWidth="1"/>
    <col min="1795" max="1795" width="41" customWidth="1"/>
    <col min="2051" max="2051" width="41" customWidth="1"/>
    <col min="2307" max="2307" width="41" customWidth="1"/>
    <col min="2563" max="2563" width="41" customWidth="1"/>
    <col min="2819" max="2819" width="41" customWidth="1"/>
    <col min="3075" max="3075" width="41" customWidth="1"/>
    <col min="3331" max="3331" width="41" customWidth="1"/>
    <col min="3587" max="3587" width="41" customWidth="1"/>
    <col min="3843" max="3843" width="41" customWidth="1"/>
    <col min="4099" max="4099" width="41" customWidth="1"/>
    <col min="4355" max="4355" width="41" customWidth="1"/>
    <col min="4611" max="4611" width="41" customWidth="1"/>
    <col min="4867" max="4867" width="41" customWidth="1"/>
    <col min="5123" max="5123" width="41" customWidth="1"/>
    <col min="5379" max="5379" width="41" customWidth="1"/>
    <col min="5635" max="5635" width="41" customWidth="1"/>
    <col min="5891" max="5891" width="41" customWidth="1"/>
    <col min="6147" max="6147" width="41" customWidth="1"/>
    <col min="6403" max="6403" width="41" customWidth="1"/>
    <col min="6659" max="6659" width="41" customWidth="1"/>
    <col min="6915" max="6915" width="41" customWidth="1"/>
    <col min="7171" max="7171" width="41" customWidth="1"/>
    <col min="7427" max="7427" width="41" customWidth="1"/>
    <col min="7683" max="7683" width="41" customWidth="1"/>
    <col min="7939" max="7939" width="41" customWidth="1"/>
    <col min="8195" max="8195" width="41" customWidth="1"/>
    <col min="8451" max="8451" width="41" customWidth="1"/>
    <col min="8707" max="8707" width="41" customWidth="1"/>
    <col min="8963" max="8963" width="41" customWidth="1"/>
    <col min="9219" max="9219" width="41" customWidth="1"/>
    <col min="9475" max="9475" width="41" customWidth="1"/>
    <col min="9731" max="9731" width="41" customWidth="1"/>
    <col min="9987" max="9987" width="41" customWidth="1"/>
    <col min="10243" max="10243" width="41" customWidth="1"/>
    <col min="10499" max="10499" width="41" customWidth="1"/>
    <col min="10755" max="10755" width="41" customWidth="1"/>
    <col min="11011" max="11011" width="41" customWidth="1"/>
    <col min="11267" max="11267" width="41" customWidth="1"/>
    <col min="11523" max="11523" width="41" customWidth="1"/>
    <col min="11779" max="11779" width="41" customWidth="1"/>
    <col min="12035" max="12035" width="41" customWidth="1"/>
    <col min="12291" max="12291" width="41" customWidth="1"/>
    <col min="12547" max="12547" width="41" customWidth="1"/>
    <col min="12803" max="12803" width="41" customWidth="1"/>
    <col min="13059" max="13059" width="41" customWidth="1"/>
    <col min="13315" max="13315" width="41" customWidth="1"/>
    <col min="13571" max="13571" width="41" customWidth="1"/>
    <col min="13827" max="13827" width="41" customWidth="1"/>
    <col min="14083" max="14083" width="41" customWidth="1"/>
    <col min="14339" max="14339" width="41" customWidth="1"/>
    <col min="14595" max="14595" width="41" customWidth="1"/>
    <col min="14851" max="14851" width="41" customWidth="1"/>
    <col min="15107" max="15107" width="41" customWidth="1"/>
    <col min="15363" max="15363" width="41" customWidth="1"/>
    <col min="15619" max="15619" width="41" customWidth="1"/>
    <col min="15875" max="15875" width="41" customWidth="1"/>
    <col min="16131" max="16131" width="41" customWidth="1"/>
  </cols>
  <sheetData>
    <row r="1" spans="1:14" x14ac:dyDescent="0.25">
      <c r="A1" s="2" t="s">
        <v>236</v>
      </c>
      <c r="B1" s="2" t="s">
        <v>237</v>
      </c>
      <c r="C1" s="19" t="s">
        <v>238</v>
      </c>
      <c r="D1" s="2" t="s">
        <v>239</v>
      </c>
      <c r="E1" s="20" t="s">
        <v>240</v>
      </c>
      <c r="F1" s="21" t="s">
        <v>241</v>
      </c>
      <c r="G1" s="1" t="s">
        <v>242</v>
      </c>
      <c r="H1" s="1" t="s">
        <v>7</v>
      </c>
      <c r="I1" t="s">
        <v>243</v>
      </c>
      <c r="J1" s="22" t="s">
        <v>244</v>
      </c>
      <c r="K1" s="23" t="s">
        <v>245</v>
      </c>
      <c r="L1" t="s">
        <v>246</v>
      </c>
      <c r="N1" s="24" t="s">
        <v>247</v>
      </c>
    </row>
    <row r="2" spans="1:14" x14ac:dyDescent="0.25">
      <c r="A2" s="2">
        <v>11778</v>
      </c>
      <c r="B2" s="2" t="s">
        <v>328</v>
      </c>
      <c r="C2" t="s">
        <v>414</v>
      </c>
      <c r="D2" t="s">
        <v>249</v>
      </c>
      <c r="E2" s="25">
        <v>7500</v>
      </c>
      <c r="F2" s="25">
        <v>0</v>
      </c>
      <c r="G2" s="1" t="s">
        <v>257</v>
      </c>
      <c r="L2" t="str">
        <f t="shared" ref="L2:L16" si="0">+CONCATENATE(G2,A2)</f>
        <v>Thalassiosira11778</v>
      </c>
      <c r="N2" s="24"/>
    </row>
    <row r="3" spans="1:14" x14ac:dyDescent="0.25">
      <c r="A3" s="2">
        <v>11779</v>
      </c>
      <c r="B3" s="2" t="s">
        <v>328</v>
      </c>
      <c r="C3" t="s">
        <v>414</v>
      </c>
      <c r="D3" t="s">
        <v>249</v>
      </c>
      <c r="E3" s="25">
        <v>10000</v>
      </c>
      <c r="F3" s="25">
        <v>0</v>
      </c>
      <c r="G3" s="1" t="s">
        <v>257</v>
      </c>
      <c r="H3" t="s">
        <v>408</v>
      </c>
      <c r="L3" t="str">
        <f t="shared" si="0"/>
        <v>Thalassiosira11779</v>
      </c>
      <c r="N3" s="24"/>
    </row>
    <row r="4" spans="1:14" x14ac:dyDescent="0.25">
      <c r="A4" s="2">
        <v>11780</v>
      </c>
      <c r="B4" s="2" t="s">
        <v>328</v>
      </c>
      <c r="C4" t="s">
        <v>414</v>
      </c>
      <c r="D4" t="s">
        <v>249</v>
      </c>
      <c r="E4" s="25">
        <v>15000</v>
      </c>
      <c r="F4" s="25">
        <v>0</v>
      </c>
      <c r="G4" s="1" t="s">
        <v>275</v>
      </c>
      <c r="H4" t="s">
        <v>329</v>
      </c>
      <c r="L4" t="str">
        <f t="shared" si="0"/>
        <v>Minidiscus11780</v>
      </c>
      <c r="N4" s="24"/>
    </row>
    <row r="5" spans="1:14" x14ac:dyDescent="0.25">
      <c r="A5" s="2">
        <v>11781</v>
      </c>
      <c r="B5" s="2" t="s">
        <v>328</v>
      </c>
      <c r="C5" t="s">
        <v>414</v>
      </c>
      <c r="D5" t="s">
        <v>249</v>
      </c>
      <c r="E5" s="25">
        <v>5000</v>
      </c>
      <c r="F5" s="25">
        <v>0</v>
      </c>
      <c r="G5" s="1" t="s">
        <v>259</v>
      </c>
      <c r="H5" t="s">
        <v>405</v>
      </c>
      <c r="L5" t="str">
        <f t="shared" si="0"/>
        <v>Nitzschia11781</v>
      </c>
      <c r="N5" s="24"/>
    </row>
    <row r="6" spans="1:14" x14ac:dyDescent="0.25">
      <c r="A6" s="2">
        <v>11782</v>
      </c>
      <c r="B6" s="2" t="s">
        <v>328</v>
      </c>
      <c r="C6" t="s">
        <v>414</v>
      </c>
      <c r="D6" t="s">
        <v>249</v>
      </c>
      <c r="E6" s="25">
        <v>15000</v>
      </c>
      <c r="F6" s="25">
        <v>0</v>
      </c>
      <c r="G6" s="1" t="s">
        <v>259</v>
      </c>
      <c r="H6" t="s">
        <v>405</v>
      </c>
      <c r="L6" t="str">
        <f>+CONCATENATE(G6,A5,"a")</f>
        <v>Nitzschia11781a</v>
      </c>
      <c r="N6" s="24"/>
    </row>
    <row r="7" spans="1:14" x14ac:dyDescent="0.25">
      <c r="A7" s="2">
        <v>11783</v>
      </c>
      <c r="B7" s="2" t="s">
        <v>328</v>
      </c>
      <c r="C7" t="s">
        <v>414</v>
      </c>
      <c r="D7" t="s">
        <v>249</v>
      </c>
      <c r="E7" s="25">
        <v>4300</v>
      </c>
      <c r="F7" s="25">
        <v>0</v>
      </c>
      <c r="G7" s="1" t="s">
        <v>259</v>
      </c>
      <c r="H7" t="s">
        <v>405</v>
      </c>
      <c r="L7" t="str">
        <f t="shared" si="0"/>
        <v>Nitzschia11783</v>
      </c>
      <c r="N7" s="24"/>
    </row>
    <row r="8" spans="1:14" x14ac:dyDescent="0.25">
      <c r="A8" s="2">
        <v>11784</v>
      </c>
      <c r="B8" s="2" t="s">
        <v>328</v>
      </c>
      <c r="C8" t="s">
        <v>414</v>
      </c>
      <c r="D8" t="s">
        <v>249</v>
      </c>
      <c r="E8" s="25">
        <v>13000</v>
      </c>
      <c r="F8" s="25">
        <v>0</v>
      </c>
      <c r="G8" s="1" t="s">
        <v>259</v>
      </c>
      <c r="H8" t="s">
        <v>405</v>
      </c>
      <c r="L8" t="str">
        <f>+CONCATENATE(G8,A7,"a")</f>
        <v>Nitzschia11783a</v>
      </c>
      <c r="N8" s="24"/>
    </row>
    <row r="9" spans="1:14" x14ac:dyDescent="0.25">
      <c r="A9" s="2">
        <v>11785</v>
      </c>
      <c r="B9" s="2" t="s">
        <v>328</v>
      </c>
      <c r="C9" t="s">
        <v>414</v>
      </c>
      <c r="D9" t="s">
        <v>249</v>
      </c>
      <c r="E9" s="25">
        <v>13000</v>
      </c>
      <c r="F9" s="25">
        <v>0</v>
      </c>
      <c r="G9" s="1" t="s">
        <v>259</v>
      </c>
      <c r="H9" t="s">
        <v>405</v>
      </c>
      <c r="L9" t="str">
        <f>+CONCATENATE(G9,A7,"b")</f>
        <v>Nitzschia11783b</v>
      </c>
      <c r="N9" s="24"/>
    </row>
    <row r="10" spans="1:14" x14ac:dyDescent="0.25">
      <c r="A10" s="2">
        <v>11786</v>
      </c>
      <c r="B10" s="2" t="s">
        <v>328</v>
      </c>
      <c r="C10" t="s">
        <v>414</v>
      </c>
      <c r="D10" t="s">
        <v>249</v>
      </c>
      <c r="E10" s="25">
        <v>9000</v>
      </c>
      <c r="F10" s="25">
        <v>0</v>
      </c>
      <c r="G10" s="1" t="s">
        <v>259</v>
      </c>
      <c r="H10" t="s">
        <v>405</v>
      </c>
      <c r="L10" t="str">
        <f t="shared" si="0"/>
        <v>Nitzschia11786</v>
      </c>
      <c r="N10" s="24"/>
    </row>
    <row r="11" spans="1:14" s="26" customFormat="1" x14ac:dyDescent="0.25">
      <c r="A11" s="27">
        <v>11787</v>
      </c>
      <c r="B11" s="27" t="s">
        <v>328</v>
      </c>
      <c r="C11" t="s">
        <v>414</v>
      </c>
      <c r="D11" s="26" t="s">
        <v>249</v>
      </c>
      <c r="E11" s="28">
        <v>7500</v>
      </c>
      <c r="F11" s="28">
        <v>0</v>
      </c>
      <c r="G11" s="29" t="s">
        <v>269</v>
      </c>
      <c r="L11" s="26" t="str">
        <f t="shared" si="0"/>
        <v>Lyrella11787</v>
      </c>
      <c r="N11" s="30"/>
    </row>
    <row r="12" spans="1:14" x14ac:dyDescent="0.25">
      <c r="A12" s="2">
        <v>11788</v>
      </c>
      <c r="B12" s="2" t="s">
        <v>328</v>
      </c>
      <c r="C12" t="s">
        <v>414</v>
      </c>
      <c r="D12" t="s">
        <v>249</v>
      </c>
      <c r="E12" s="25">
        <v>2500</v>
      </c>
      <c r="F12" s="25">
        <v>0</v>
      </c>
      <c r="G12" s="1" t="s">
        <v>295</v>
      </c>
      <c r="L12" t="str">
        <f t="shared" si="0"/>
        <v>Pseudonitzschia11788</v>
      </c>
      <c r="N12" s="24"/>
    </row>
    <row r="13" spans="1:14" x14ac:dyDescent="0.25">
      <c r="A13" s="2">
        <v>11789</v>
      </c>
      <c r="B13" s="2" t="s">
        <v>328</v>
      </c>
      <c r="C13" t="s">
        <v>414</v>
      </c>
      <c r="D13" t="s">
        <v>249</v>
      </c>
      <c r="E13" s="25">
        <v>15000</v>
      </c>
      <c r="F13" s="25">
        <v>0</v>
      </c>
      <c r="G13" s="1" t="s">
        <v>265</v>
      </c>
      <c r="L13" t="str">
        <f t="shared" si="0"/>
        <v>Cocconeis11789</v>
      </c>
      <c r="N13" s="24"/>
    </row>
    <row r="14" spans="1:14" x14ac:dyDescent="0.25">
      <c r="A14" s="2">
        <v>11790</v>
      </c>
      <c r="B14" s="2" t="s">
        <v>328</v>
      </c>
      <c r="C14" t="s">
        <v>414</v>
      </c>
      <c r="D14" t="s">
        <v>249</v>
      </c>
      <c r="E14" s="25">
        <v>3000</v>
      </c>
      <c r="F14" s="25">
        <v>0</v>
      </c>
      <c r="G14" s="1" t="s">
        <v>259</v>
      </c>
      <c r="L14" t="str">
        <f t="shared" si="0"/>
        <v>Nitzschia11790</v>
      </c>
      <c r="N14" s="24"/>
    </row>
    <row r="15" spans="1:14" x14ac:dyDescent="0.25">
      <c r="A15" s="2">
        <v>11791</v>
      </c>
      <c r="B15" s="2" t="s">
        <v>328</v>
      </c>
      <c r="C15" t="s">
        <v>414</v>
      </c>
      <c r="D15" t="s">
        <v>249</v>
      </c>
      <c r="E15" s="25">
        <v>10000</v>
      </c>
      <c r="F15" s="25">
        <v>0</v>
      </c>
      <c r="G15" s="1" t="s">
        <v>259</v>
      </c>
      <c r="L15" t="str">
        <f>+CONCATENATE(G15,A14,"a")</f>
        <v>Nitzschia11790a</v>
      </c>
      <c r="N15" s="24"/>
    </row>
    <row r="16" spans="1:14" x14ac:dyDescent="0.25">
      <c r="A16" s="2">
        <v>11792</v>
      </c>
      <c r="B16" s="2" t="s">
        <v>328</v>
      </c>
      <c r="C16" t="s">
        <v>414</v>
      </c>
      <c r="D16" t="s">
        <v>249</v>
      </c>
      <c r="E16" s="25">
        <v>1500</v>
      </c>
      <c r="F16" s="25">
        <v>0</v>
      </c>
      <c r="G16" s="1" t="s">
        <v>255</v>
      </c>
      <c r="L16" t="str">
        <f t="shared" si="0"/>
        <v>Guinardia11792</v>
      </c>
      <c r="N16" s="2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A12" sqref="A12"/>
    </sheetView>
  </sheetViews>
  <sheetFormatPr defaultRowHeight="15" x14ac:dyDescent="0.25"/>
  <cols>
    <col min="1" max="1" width="34.28515625" bestFit="1" customWidth="1"/>
    <col min="2" max="2" width="14.85546875" bestFit="1" customWidth="1"/>
    <col min="3" max="3" width="12.28515625" bestFit="1" customWidth="1"/>
    <col min="4" max="4" width="9.85546875" bestFit="1" customWidth="1"/>
  </cols>
  <sheetData>
    <row r="1" spans="1:6" x14ac:dyDescent="0.25">
      <c r="A1" s="9" t="s">
        <v>62</v>
      </c>
      <c r="B1" s="10"/>
    </row>
    <row r="2" spans="1:6" x14ac:dyDescent="0.25">
      <c r="A2" s="11" t="s">
        <v>63</v>
      </c>
      <c r="B2" s="10"/>
      <c r="C2" s="2"/>
      <c r="D2" s="2"/>
      <c r="F2" t="s">
        <v>331</v>
      </c>
    </row>
    <row r="3" spans="1:6" x14ac:dyDescent="0.25">
      <c r="A3" s="11" t="s">
        <v>64</v>
      </c>
      <c r="B3" s="10" t="s">
        <v>3</v>
      </c>
      <c r="C3" s="2" t="s">
        <v>4</v>
      </c>
      <c r="D3" s="2">
        <v>1</v>
      </c>
    </row>
    <row r="4" spans="1:6" x14ac:dyDescent="0.25">
      <c r="A4" s="11" t="s">
        <v>5</v>
      </c>
      <c r="B4" s="10">
        <f>55+56+54+56+55+55+55+56+56+57+57+56</f>
        <v>668</v>
      </c>
      <c r="C4" s="2" t="s">
        <v>6</v>
      </c>
      <c r="D4" s="3">
        <f>+B4/60030</f>
        <v>1.1127769448609029E-2</v>
      </c>
    </row>
    <row r="5" spans="1:6" x14ac:dyDescent="0.25">
      <c r="A5" s="11" t="s">
        <v>7</v>
      </c>
      <c r="B5" s="10" t="s">
        <v>8</v>
      </c>
      <c r="C5" s="2" t="s">
        <v>9</v>
      </c>
      <c r="D5" s="2" t="s">
        <v>10</v>
      </c>
    </row>
    <row r="6" spans="1:6" x14ac:dyDescent="0.25">
      <c r="A6" s="11" t="s">
        <v>392</v>
      </c>
      <c r="B6" s="10">
        <v>30</v>
      </c>
      <c r="C6" s="4">
        <f>+B6/D4</f>
        <v>2695.9580838323354</v>
      </c>
      <c r="D6" s="5">
        <f>+C6/D3</f>
        <v>2695.9580838323354</v>
      </c>
    </row>
    <row r="7" spans="1:6" x14ac:dyDescent="0.25">
      <c r="A7" s="11" t="s">
        <v>65</v>
      </c>
      <c r="B7" s="10">
        <v>1</v>
      </c>
      <c r="C7" s="6">
        <f>+B7/D4</f>
        <v>89.865269461077844</v>
      </c>
      <c r="D7" s="7">
        <f>+C7/D3</f>
        <v>89.865269461077844</v>
      </c>
      <c r="F7" s="11" t="s">
        <v>65</v>
      </c>
    </row>
    <row r="8" spans="1:6" x14ac:dyDescent="0.25">
      <c r="A8" s="11" t="s">
        <v>66</v>
      </c>
      <c r="B8" s="10">
        <v>5</v>
      </c>
      <c r="C8" s="6">
        <f>+B8/D4</f>
        <v>449.32634730538922</v>
      </c>
      <c r="D8" s="7">
        <f>+C8/D3</f>
        <v>449.32634730538922</v>
      </c>
    </row>
    <row r="9" spans="1:6" x14ac:dyDescent="0.25">
      <c r="A9" s="11" t="s">
        <v>397</v>
      </c>
      <c r="B9" s="10">
        <v>1</v>
      </c>
      <c r="C9" s="6">
        <f>+B9/D4</f>
        <v>89.865269461077844</v>
      </c>
      <c r="D9" s="7">
        <f>+C9/D3</f>
        <v>89.865269461077844</v>
      </c>
      <c r="F9" s="11" t="s">
        <v>348</v>
      </c>
    </row>
    <row r="10" spans="1:6" x14ac:dyDescent="0.25">
      <c r="A10" s="11" t="s">
        <v>67</v>
      </c>
      <c r="B10" s="10">
        <v>7</v>
      </c>
      <c r="C10" s="6">
        <f>+B10/D4</f>
        <v>629.05688622754485</v>
      </c>
      <c r="D10" s="7">
        <f>+C10/D3</f>
        <v>629.05688622754485</v>
      </c>
    </row>
    <row r="11" spans="1:6" x14ac:dyDescent="0.25">
      <c r="A11" s="11" t="s">
        <v>68</v>
      </c>
      <c r="B11" s="10">
        <v>2</v>
      </c>
      <c r="C11" s="6">
        <f>+B11/D4</f>
        <v>179.73053892215569</v>
      </c>
      <c r="D11" s="7">
        <f>+C11/D3</f>
        <v>179.73053892215569</v>
      </c>
      <c r="F11" s="11" t="s">
        <v>68</v>
      </c>
    </row>
    <row r="12" spans="1:6" x14ac:dyDescent="0.25">
      <c r="A12" s="11" t="s">
        <v>69</v>
      </c>
      <c r="B12" s="10">
        <v>1</v>
      </c>
      <c r="C12" s="6">
        <f>+B12/D4</f>
        <v>89.865269461077844</v>
      </c>
      <c r="D12" s="7">
        <f>+C12/D3</f>
        <v>89.865269461077844</v>
      </c>
    </row>
    <row r="13" spans="1:6" x14ac:dyDescent="0.25">
      <c r="A13" s="11" t="s">
        <v>70</v>
      </c>
      <c r="B13" s="10">
        <v>2</v>
      </c>
      <c r="C13" s="6">
        <f>+B13/D4</f>
        <v>179.73053892215569</v>
      </c>
      <c r="D13" s="7">
        <f>+C13/D3</f>
        <v>179.73053892215569</v>
      </c>
    </row>
    <row r="14" spans="1:6" x14ac:dyDescent="0.25">
      <c r="A14" s="11" t="s">
        <v>71</v>
      </c>
      <c r="B14" s="10">
        <v>1</v>
      </c>
      <c r="C14" s="6">
        <f>+B14/D4</f>
        <v>89.865269461077844</v>
      </c>
      <c r="D14" s="7">
        <f>+C14/D3</f>
        <v>89.865269461077844</v>
      </c>
    </row>
    <row r="15" spans="1:6" x14ac:dyDescent="0.25">
      <c r="A15" s="11" t="s">
        <v>72</v>
      </c>
      <c r="B15" s="10">
        <v>1</v>
      </c>
      <c r="C15" s="6">
        <f>+B15/D4</f>
        <v>89.865269461077844</v>
      </c>
      <c r="D15" s="7">
        <f>+C15/D3</f>
        <v>89.865269461077844</v>
      </c>
    </row>
    <row r="16" spans="1:6" x14ac:dyDescent="0.25">
      <c r="A16" s="34" t="s">
        <v>23</v>
      </c>
      <c r="B16" s="10">
        <v>1</v>
      </c>
      <c r="C16" s="6">
        <f>+B16/D4</f>
        <v>89.865269461077844</v>
      </c>
      <c r="D16" s="7">
        <f>+C16/D3</f>
        <v>89.865269461077844</v>
      </c>
    </row>
    <row r="17" spans="1:4" x14ac:dyDescent="0.25">
      <c r="A17" s="11"/>
      <c r="B17" s="10"/>
      <c r="C17" s="6">
        <f>+B17/D4</f>
        <v>0</v>
      </c>
      <c r="D17" s="7">
        <f>+C17/D3</f>
        <v>0</v>
      </c>
    </row>
    <row r="18" spans="1:4" x14ac:dyDescent="0.25">
      <c r="A18" s="11"/>
      <c r="B18" s="10"/>
      <c r="C18" s="6">
        <f>+B18/D4</f>
        <v>0</v>
      </c>
      <c r="D18" s="7">
        <f>+C18/D3</f>
        <v>0</v>
      </c>
    </row>
    <row r="19" spans="1:4" x14ac:dyDescent="0.25">
      <c r="A19" s="11"/>
      <c r="B19" s="10"/>
      <c r="C19" s="6">
        <f>+B19/D4</f>
        <v>0</v>
      </c>
      <c r="D19" s="7">
        <f>+C19/D3</f>
        <v>0</v>
      </c>
    </row>
    <row r="20" spans="1:4" x14ac:dyDescent="0.25">
      <c r="A20" s="11"/>
      <c r="B20" s="10"/>
      <c r="C20" s="6">
        <f>+B20/D4</f>
        <v>0</v>
      </c>
      <c r="D20" s="7">
        <f>+C20/D3</f>
        <v>0</v>
      </c>
    </row>
    <row r="21" spans="1:4" x14ac:dyDescent="0.25">
      <c r="A21" s="11"/>
      <c r="B21" s="10"/>
      <c r="C21" s="6">
        <f>+B21/D4</f>
        <v>0</v>
      </c>
      <c r="D21" s="7">
        <f>+C21/D3</f>
        <v>0</v>
      </c>
    </row>
    <row r="22" spans="1:4" x14ac:dyDescent="0.25">
      <c r="A22" s="11"/>
      <c r="B22" s="10"/>
      <c r="C22" s="6">
        <f>+B22/D4</f>
        <v>0</v>
      </c>
      <c r="D22" s="7">
        <f>+C22/D3</f>
        <v>0</v>
      </c>
    </row>
    <row r="23" spans="1:4" x14ac:dyDescent="0.25">
      <c r="A23" s="11"/>
      <c r="B23" s="10"/>
      <c r="C23" s="6">
        <f>+B23/D4</f>
        <v>0</v>
      </c>
      <c r="D23" s="7">
        <f>+C23/D3</f>
        <v>0</v>
      </c>
    </row>
    <row r="24" spans="1:4" x14ac:dyDescent="0.25">
      <c r="A24" s="11"/>
      <c r="B24" s="10"/>
      <c r="C24" s="6">
        <f>+B24/D4</f>
        <v>0</v>
      </c>
      <c r="D24" s="7">
        <f>+C24/D3</f>
        <v>0</v>
      </c>
    </row>
    <row r="25" spans="1:4" x14ac:dyDescent="0.25">
      <c r="A25" s="11"/>
      <c r="B25" s="10"/>
      <c r="C25" s="6">
        <f>+B25/D4</f>
        <v>0</v>
      </c>
      <c r="D25" s="7">
        <f>+C25/D3</f>
        <v>0</v>
      </c>
    </row>
    <row r="26" spans="1:4" x14ac:dyDescent="0.25">
      <c r="A26" s="11"/>
      <c r="B26" s="10"/>
      <c r="C26" s="6">
        <f>+B26/D4</f>
        <v>0</v>
      </c>
      <c r="D26" s="7">
        <f>+C26/D3</f>
        <v>0</v>
      </c>
    </row>
    <row r="27" spans="1:4" x14ac:dyDescent="0.25">
      <c r="A27" s="11"/>
      <c r="B27" s="10"/>
      <c r="C27" s="6">
        <f>+B27/D4</f>
        <v>0</v>
      </c>
      <c r="D27" s="7">
        <f>+C27/D3</f>
        <v>0</v>
      </c>
    </row>
    <row r="28" spans="1:4" x14ac:dyDescent="0.25">
      <c r="A28" s="11"/>
      <c r="B28" s="10"/>
      <c r="C28" s="6">
        <f>+B28/D4</f>
        <v>0</v>
      </c>
      <c r="D28" s="7">
        <f>+C28/D3</f>
        <v>0</v>
      </c>
    </row>
    <row r="29" spans="1:4" x14ac:dyDescent="0.25">
      <c r="A29" s="11"/>
      <c r="B29" s="10"/>
      <c r="C29" s="6">
        <f>+B29/D4</f>
        <v>0</v>
      </c>
      <c r="D29" s="7">
        <f>+C29/D3</f>
        <v>0</v>
      </c>
    </row>
    <row r="30" spans="1:4" x14ac:dyDescent="0.25">
      <c r="A30" s="11"/>
      <c r="B30" s="10"/>
      <c r="C30" s="6">
        <f>+B30/D4</f>
        <v>0</v>
      </c>
      <c r="D30" s="7">
        <f>+C30/D3</f>
        <v>0</v>
      </c>
    </row>
    <row r="31" spans="1:4" x14ac:dyDescent="0.25">
      <c r="A31" s="11"/>
      <c r="B31" s="10"/>
      <c r="C31" s="6">
        <f>+B31/D4</f>
        <v>0</v>
      </c>
      <c r="D31" s="7">
        <f>+C31/D3</f>
        <v>0</v>
      </c>
    </row>
    <row r="32" spans="1:4" x14ac:dyDescent="0.25">
      <c r="A32" s="9"/>
      <c r="B32" s="10"/>
      <c r="C32" s="6"/>
      <c r="D32" s="7"/>
    </row>
    <row r="33" spans="1:4" x14ac:dyDescent="0.25">
      <c r="A33" s="11" t="s">
        <v>60</v>
      </c>
      <c r="B33" s="10">
        <f>+SUM(B6:B31)</f>
        <v>52</v>
      </c>
      <c r="C33" s="6"/>
      <c r="D33" s="7">
        <f>+SUM(D6:D31)</f>
        <v>4672.9940119760495</v>
      </c>
    </row>
    <row r="34" spans="1:4" x14ac:dyDescent="0.25">
      <c r="A34" s="11" t="s">
        <v>73</v>
      </c>
      <c r="B34" s="10">
        <f>+COUNT(B6:B31)</f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A2" sqref="A2:XFD4"/>
    </sheetView>
  </sheetViews>
  <sheetFormatPr defaultRowHeight="15" x14ac:dyDescent="0.25"/>
  <cols>
    <col min="3" max="3" width="41.42578125" customWidth="1"/>
    <col min="259" max="259" width="41.42578125" customWidth="1"/>
    <col min="515" max="515" width="41.42578125" customWidth="1"/>
    <col min="771" max="771" width="41.42578125" customWidth="1"/>
    <col min="1027" max="1027" width="41.42578125" customWidth="1"/>
    <col min="1283" max="1283" width="41.42578125" customWidth="1"/>
    <col min="1539" max="1539" width="41.42578125" customWidth="1"/>
    <col min="1795" max="1795" width="41.42578125" customWidth="1"/>
    <col min="2051" max="2051" width="41.42578125" customWidth="1"/>
    <col min="2307" max="2307" width="41.42578125" customWidth="1"/>
    <col min="2563" max="2563" width="41.42578125" customWidth="1"/>
    <col min="2819" max="2819" width="41.42578125" customWidth="1"/>
    <col min="3075" max="3075" width="41.42578125" customWidth="1"/>
    <col min="3331" max="3331" width="41.42578125" customWidth="1"/>
    <col min="3587" max="3587" width="41.42578125" customWidth="1"/>
    <col min="3843" max="3843" width="41.42578125" customWidth="1"/>
    <col min="4099" max="4099" width="41.42578125" customWidth="1"/>
    <col min="4355" max="4355" width="41.42578125" customWidth="1"/>
    <col min="4611" max="4611" width="41.42578125" customWidth="1"/>
    <col min="4867" max="4867" width="41.42578125" customWidth="1"/>
    <col min="5123" max="5123" width="41.42578125" customWidth="1"/>
    <col min="5379" max="5379" width="41.42578125" customWidth="1"/>
    <col min="5635" max="5635" width="41.42578125" customWidth="1"/>
    <col min="5891" max="5891" width="41.42578125" customWidth="1"/>
    <col min="6147" max="6147" width="41.42578125" customWidth="1"/>
    <col min="6403" max="6403" width="41.42578125" customWidth="1"/>
    <col min="6659" max="6659" width="41.42578125" customWidth="1"/>
    <col min="6915" max="6915" width="41.42578125" customWidth="1"/>
    <col min="7171" max="7171" width="41.42578125" customWidth="1"/>
    <col min="7427" max="7427" width="41.42578125" customWidth="1"/>
    <col min="7683" max="7683" width="41.42578125" customWidth="1"/>
    <col min="7939" max="7939" width="41.42578125" customWidth="1"/>
    <col min="8195" max="8195" width="41.42578125" customWidth="1"/>
    <col min="8451" max="8451" width="41.42578125" customWidth="1"/>
    <col min="8707" max="8707" width="41.42578125" customWidth="1"/>
    <col min="8963" max="8963" width="41.42578125" customWidth="1"/>
    <col min="9219" max="9219" width="41.42578125" customWidth="1"/>
    <col min="9475" max="9475" width="41.42578125" customWidth="1"/>
    <col min="9731" max="9731" width="41.42578125" customWidth="1"/>
    <col min="9987" max="9987" width="41.42578125" customWidth="1"/>
    <col min="10243" max="10243" width="41.42578125" customWidth="1"/>
    <col min="10499" max="10499" width="41.42578125" customWidth="1"/>
    <col min="10755" max="10755" width="41.42578125" customWidth="1"/>
    <col min="11011" max="11011" width="41.42578125" customWidth="1"/>
    <col min="11267" max="11267" width="41.42578125" customWidth="1"/>
    <col min="11523" max="11523" width="41.42578125" customWidth="1"/>
    <col min="11779" max="11779" width="41.42578125" customWidth="1"/>
    <col min="12035" max="12035" width="41.42578125" customWidth="1"/>
    <col min="12291" max="12291" width="41.42578125" customWidth="1"/>
    <col min="12547" max="12547" width="41.42578125" customWidth="1"/>
    <col min="12803" max="12803" width="41.42578125" customWidth="1"/>
    <col min="13059" max="13059" width="41.42578125" customWidth="1"/>
    <col min="13315" max="13315" width="41.42578125" customWidth="1"/>
    <col min="13571" max="13571" width="41.42578125" customWidth="1"/>
    <col min="13827" max="13827" width="41.42578125" customWidth="1"/>
    <col min="14083" max="14083" width="41.42578125" customWidth="1"/>
    <col min="14339" max="14339" width="41.42578125" customWidth="1"/>
    <col min="14595" max="14595" width="41.42578125" customWidth="1"/>
    <col min="14851" max="14851" width="41.42578125" customWidth="1"/>
    <col min="15107" max="15107" width="41.42578125" customWidth="1"/>
    <col min="15363" max="15363" width="41.42578125" customWidth="1"/>
    <col min="15619" max="15619" width="41.42578125" customWidth="1"/>
    <col min="15875" max="15875" width="41.42578125" customWidth="1"/>
    <col min="16131" max="16131" width="41.42578125" customWidth="1"/>
  </cols>
  <sheetData>
    <row r="1" spans="1:14" x14ac:dyDescent="0.25">
      <c r="A1" s="2" t="s">
        <v>236</v>
      </c>
      <c r="B1" s="2" t="s">
        <v>237</v>
      </c>
      <c r="C1" s="19" t="s">
        <v>238</v>
      </c>
      <c r="D1" s="2" t="s">
        <v>239</v>
      </c>
      <c r="E1" s="20" t="s">
        <v>240</v>
      </c>
      <c r="F1" s="21" t="s">
        <v>241</v>
      </c>
      <c r="G1" s="1" t="s">
        <v>242</v>
      </c>
      <c r="H1" s="1" t="s">
        <v>7</v>
      </c>
      <c r="I1" t="s">
        <v>243</v>
      </c>
      <c r="J1" s="22" t="s">
        <v>244</v>
      </c>
      <c r="K1" s="23" t="s">
        <v>245</v>
      </c>
      <c r="L1" t="s">
        <v>246</v>
      </c>
      <c r="N1" s="24" t="s">
        <v>247</v>
      </c>
    </row>
    <row r="2" spans="1:14" x14ac:dyDescent="0.25">
      <c r="A2" s="2">
        <v>12530</v>
      </c>
      <c r="B2" s="2" t="s">
        <v>277</v>
      </c>
      <c r="C2" t="s">
        <v>278</v>
      </c>
      <c r="D2" t="s">
        <v>249</v>
      </c>
      <c r="E2" s="25">
        <v>15000</v>
      </c>
      <c r="F2" s="25">
        <v>0</v>
      </c>
      <c r="G2" s="1" t="s">
        <v>125</v>
      </c>
      <c r="L2" t="str">
        <f>+CONCATENATE(G2,A2)</f>
        <v>Syracosphaera12530</v>
      </c>
      <c r="N2" s="24"/>
    </row>
    <row r="3" spans="1:14" x14ac:dyDescent="0.25">
      <c r="A3" s="2">
        <v>12531</v>
      </c>
      <c r="B3" s="2" t="s">
        <v>277</v>
      </c>
      <c r="C3" t="s">
        <v>278</v>
      </c>
      <c r="D3" t="s">
        <v>249</v>
      </c>
      <c r="E3" s="25">
        <v>25000</v>
      </c>
      <c r="F3" s="25">
        <v>0</v>
      </c>
      <c r="G3" s="1" t="s">
        <v>279</v>
      </c>
      <c r="H3" t="s">
        <v>280</v>
      </c>
      <c r="L3" t="str">
        <f>+CONCATENATE(G3,A3)</f>
        <v>Sphaerocalyptra12531</v>
      </c>
      <c r="N3" s="24"/>
    </row>
    <row r="4" spans="1:14" x14ac:dyDescent="0.25">
      <c r="A4" s="2">
        <v>12532</v>
      </c>
      <c r="B4" s="2" t="s">
        <v>277</v>
      </c>
      <c r="C4" t="s">
        <v>278</v>
      </c>
      <c r="D4" t="s">
        <v>249</v>
      </c>
      <c r="E4" s="25">
        <v>15000</v>
      </c>
      <c r="F4" s="25">
        <v>0</v>
      </c>
      <c r="G4" s="1" t="s">
        <v>281</v>
      </c>
      <c r="L4" t="str">
        <f>+CONCATENATE(G4,A4)</f>
        <v>Rhabdosphaera12532</v>
      </c>
      <c r="N4" s="2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A8" sqref="A8"/>
    </sheetView>
  </sheetViews>
  <sheetFormatPr defaultRowHeight="15" x14ac:dyDescent="0.25"/>
  <cols>
    <col min="1" max="1" width="30.7109375" bestFit="1" customWidth="1"/>
    <col min="2" max="2" width="12.42578125" bestFit="1" customWidth="1"/>
    <col min="3" max="3" width="12.28515625" bestFit="1" customWidth="1"/>
    <col min="4" max="4" width="9.85546875" bestFit="1" customWidth="1"/>
  </cols>
  <sheetData>
    <row r="1" spans="1:6" x14ac:dyDescent="0.25">
      <c r="A1" s="9" t="s">
        <v>62</v>
      </c>
      <c r="B1" s="2"/>
    </row>
    <row r="2" spans="1:6" x14ac:dyDescent="0.25">
      <c r="A2" s="11" t="s">
        <v>63</v>
      </c>
      <c r="B2" s="2"/>
      <c r="C2" s="2"/>
      <c r="D2" s="2"/>
    </row>
    <row r="3" spans="1:6" x14ac:dyDescent="0.25">
      <c r="A3" s="11" t="s">
        <v>74</v>
      </c>
      <c r="B3" s="2" t="s">
        <v>75</v>
      </c>
      <c r="C3" s="2" t="s">
        <v>4</v>
      </c>
      <c r="D3" s="2">
        <v>1</v>
      </c>
      <c r="F3" s="2" t="s">
        <v>331</v>
      </c>
    </row>
    <row r="4" spans="1:6" x14ac:dyDescent="0.25">
      <c r="A4" s="11" t="s">
        <v>5</v>
      </c>
      <c r="B4" s="2">
        <f>66+65+64+64+64+62+63+61+63+61</f>
        <v>633</v>
      </c>
      <c r="C4" s="2" t="s">
        <v>6</v>
      </c>
      <c r="D4" s="3">
        <f>+B4/60030</f>
        <v>1.054472763618191E-2</v>
      </c>
    </row>
    <row r="5" spans="1:6" x14ac:dyDescent="0.25">
      <c r="A5" s="11" t="s">
        <v>7</v>
      </c>
      <c r="B5" s="2" t="s">
        <v>8</v>
      </c>
      <c r="C5" s="2" t="s">
        <v>9</v>
      </c>
      <c r="D5" s="2" t="s">
        <v>10</v>
      </c>
    </row>
    <row r="6" spans="1:6" x14ac:dyDescent="0.25">
      <c r="A6" s="11" t="s">
        <v>392</v>
      </c>
      <c r="B6" s="12">
        <v>68</v>
      </c>
      <c r="C6" s="4">
        <f>+B6/D4</f>
        <v>6448.7203791469192</v>
      </c>
      <c r="D6" s="5">
        <f>+C6/D3</f>
        <v>6448.7203791469192</v>
      </c>
    </row>
    <row r="7" spans="1:6" x14ac:dyDescent="0.25">
      <c r="A7" s="13" t="s">
        <v>76</v>
      </c>
      <c r="B7" s="14">
        <v>1</v>
      </c>
      <c r="C7" s="6">
        <f>+B7/D4</f>
        <v>94.834123222748815</v>
      </c>
      <c r="D7" s="7">
        <f>+C7/D3</f>
        <v>94.834123222748815</v>
      </c>
    </row>
    <row r="8" spans="1:6" x14ac:dyDescent="0.25">
      <c r="A8" s="13" t="s">
        <v>77</v>
      </c>
      <c r="B8" s="14">
        <v>1</v>
      </c>
      <c r="C8" s="6">
        <f>+B8/D4</f>
        <v>94.834123222748815</v>
      </c>
      <c r="D8" s="7">
        <f>+C8/D3</f>
        <v>94.834123222748815</v>
      </c>
      <c r="F8" t="s">
        <v>351</v>
      </c>
    </row>
    <row r="9" spans="1:6" x14ac:dyDescent="0.25">
      <c r="A9" s="13" t="s">
        <v>78</v>
      </c>
      <c r="B9" s="14">
        <v>1</v>
      </c>
      <c r="C9" s="6">
        <f>+B9/D4</f>
        <v>94.834123222748815</v>
      </c>
      <c r="D9" s="7">
        <f>+C9/D3</f>
        <v>94.834123222748815</v>
      </c>
      <c r="F9" s="13" t="s">
        <v>78</v>
      </c>
    </row>
    <row r="10" spans="1:6" x14ac:dyDescent="0.25">
      <c r="A10" s="13" t="s">
        <v>67</v>
      </c>
      <c r="B10" s="14">
        <v>30</v>
      </c>
      <c r="C10" s="6">
        <f>+B10/D4</f>
        <v>2845.0236966824641</v>
      </c>
      <c r="D10" s="7">
        <f>+C10/D3</f>
        <v>2845.0236966824641</v>
      </c>
    </row>
    <row r="11" spans="1:6" x14ac:dyDescent="0.25">
      <c r="A11" s="13" t="s">
        <v>79</v>
      </c>
      <c r="B11" s="14">
        <v>1</v>
      </c>
      <c r="C11" s="6">
        <f>+B11/D4</f>
        <v>94.834123222748815</v>
      </c>
      <c r="D11" s="7">
        <f>+C11/D3</f>
        <v>94.834123222748815</v>
      </c>
    </row>
    <row r="12" spans="1:6" x14ac:dyDescent="0.25">
      <c r="A12" s="13" t="s">
        <v>80</v>
      </c>
      <c r="B12" s="14">
        <v>1</v>
      </c>
      <c r="C12" s="6">
        <f>+B12/D4</f>
        <v>94.834123222748815</v>
      </c>
      <c r="D12" s="7">
        <f>+C12/D3</f>
        <v>94.834123222748815</v>
      </c>
    </row>
    <row r="13" spans="1:6" x14ac:dyDescent="0.25">
      <c r="A13" s="13" t="s">
        <v>81</v>
      </c>
      <c r="B13" s="14">
        <v>2</v>
      </c>
      <c r="C13" s="6">
        <f>+B13/D4</f>
        <v>189.66824644549763</v>
      </c>
      <c r="D13" s="7">
        <f>+C13/D3</f>
        <v>189.66824644549763</v>
      </c>
    </row>
    <row r="14" spans="1:6" x14ac:dyDescent="0.25">
      <c r="A14" s="13" t="s">
        <v>82</v>
      </c>
      <c r="B14" s="14">
        <v>1</v>
      </c>
      <c r="C14" s="6">
        <f>+B14/D4</f>
        <v>94.834123222748815</v>
      </c>
      <c r="D14" s="7">
        <f>+C14/D3</f>
        <v>94.834123222748815</v>
      </c>
      <c r="F14" s="13" t="s">
        <v>350</v>
      </c>
    </row>
    <row r="15" spans="1:6" x14ac:dyDescent="0.25">
      <c r="A15" s="13" t="s">
        <v>70</v>
      </c>
      <c r="B15" s="14">
        <v>2</v>
      </c>
      <c r="C15" s="6">
        <f>+B15/D4</f>
        <v>189.66824644549763</v>
      </c>
      <c r="D15" s="7">
        <f>+C15/D3</f>
        <v>189.66824644549763</v>
      </c>
    </row>
    <row r="16" spans="1:6" x14ac:dyDescent="0.25">
      <c r="A16" s="13" t="s">
        <v>83</v>
      </c>
      <c r="B16" s="14">
        <v>1</v>
      </c>
      <c r="C16" s="6">
        <f>+B16/D4</f>
        <v>94.834123222748815</v>
      </c>
      <c r="D16" s="7">
        <f>+C16/D3</f>
        <v>94.834123222748815</v>
      </c>
      <c r="F16" s="13" t="s">
        <v>83</v>
      </c>
    </row>
    <row r="17" spans="1:6" x14ac:dyDescent="0.25">
      <c r="A17" s="13" t="s">
        <v>84</v>
      </c>
      <c r="B17" s="14">
        <v>7</v>
      </c>
      <c r="C17" s="6">
        <f>+B17/D4</f>
        <v>663.83886255924165</v>
      </c>
      <c r="D17" s="7">
        <f>+C17/D3</f>
        <v>663.83886255924165</v>
      </c>
      <c r="F17" s="13" t="s">
        <v>84</v>
      </c>
    </row>
    <row r="18" spans="1:6" x14ac:dyDescent="0.25">
      <c r="A18" s="13" t="s">
        <v>85</v>
      </c>
      <c r="B18" s="14">
        <v>3</v>
      </c>
      <c r="C18" s="6">
        <f>+B18/D4</f>
        <v>284.50236966824644</v>
      </c>
      <c r="D18" s="7">
        <f>+C18/D3</f>
        <v>284.50236966824644</v>
      </c>
    </row>
    <row r="19" spans="1:6" x14ac:dyDescent="0.25">
      <c r="A19" s="13" t="s">
        <v>86</v>
      </c>
      <c r="B19" s="14">
        <v>1</v>
      </c>
      <c r="C19" s="6">
        <f>+B19/D4</f>
        <v>94.834123222748815</v>
      </c>
      <c r="D19" s="7">
        <f>+C19/D3</f>
        <v>94.834123222748815</v>
      </c>
    </row>
    <row r="20" spans="1:6" x14ac:dyDescent="0.25">
      <c r="A20" s="13" t="s">
        <v>87</v>
      </c>
      <c r="B20" s="14">
        <v>1</v>
      </c>
      <c r="C20" s="6">
        <f>+B20/D4</f>
        <v>94.834123222748815</v>
      </c>
      <c r="D20" s="7">
        <f>+C20/D3</f>
        <v>94.834123222748815</v>
      </c>
      <c r="F20" s="13" t="s">
        <v>87</v>
      </c>
    </row>
    <row r="21" spans="1:6" x14ac:dyDescent="0.25">
      <c r="A21" s="13" t="s">
        <v>88</v>
      </c>
      <c r="B21" s="14">
        <v>1</v>
      </c>
      <c r="C21" s="6">
        <f>+B21/D4</f>
        <v>94.834123222748815</v>
      </c>
      <c r="D21" s="7">
        <f>+C21/D3</f>
        <v>94.834123222748815</v>
      </c>
      <c r="F21" s="26" t="s">
        <v>349</v>
      </c>
    </row>
    <row r="22" spans="1:6" x14ac:dyDescent="0.25">
      <c r="A22" s="13" t="s">
        <v>89</v>
      </c>
      <c r="B22" s="14">
        <v>1</v>
      </c>
      <c r="C22" s="6">
        <f>+B22/D4</f>
        <v>94.834123222748815</v>
      </c>
      <c r="D22" s="7">
        <f>+C22/D3</f>
        <v>94.834123222748815</v>
      </c>
    </row>
    <row r="23" spans="1:6" x14ac:dyDescent="0.25">
      <c r="A23" s="13" t="s">
        <v>90</v>
      </c>
      <c r="B23" s="14">
        <v>3</v>
      </c>
      <c r="C23" s="6">
        <f>+B23/D4</f>
        <v>284.50236966824644</v>
      </c>
      <c r="D23" s="7">
        <f>+C23/D3</f>
        <v>284.50236966824644</v>
      </c>
    </row>
    <row r="24" spans="1:6" x14ac:dyDescent="0.25">
      <c r="A24" s="13" t="s">
        <v>91</v>
      </c>
      <c r="B24" s="14">
        <v>1</v>
      </c>
      <c r="C24" s="6">
        <f>+B24/D4</f>
        <v>94.834123222748815</v>
      </c>
      <c r="D24" s="7">
        <f>+C24/D3</f>
        <v>94.834123222748815</v>
      </c>
    </row>
    <row r="25" spans="1:6" x14ac:dyDescent="0.25">
      <c r="A25" s="13" t="s">
        <v>92</v>
      </c>
      <c r="B25" s="14">
        <v>1</v>
      </c>
      <c r="C25" s="6">
        <f>+B25/D4</f>
        <v>94.834123222748815</v>
      </c>
      <c r="D25" s="7">
        <f>+C25/D3</f>
        <v>94.834123222748815</v>
      </c>
      <c r="F25" s="13" t="s">
        <v>92</v>
      </c>
    </row>
    <row r="26" spans="1:6" x14ac:dyDescent="0.25">
      <c r="A26" s="13" t="s">
        <v>93</v>
      </c>
      <c r="B26" s="14">
        <v>1</v>
      </c>
      <c r="C26" s="6">
        <f>+B26/D4</f>
        <v>94.834123222748815</v>
      </c>
      <c r="D26" s="7">
        <f>+C26/D3</f>
        <v>94.834123222748815</v>
      </c>
      <c r="F26" s="13" t="s">
        <v>93</v>
      </c>
    </row>
    <row r="27" spans="1:6" x14ac:dyDescent="0.25">
      <c r="A27" s="13"/>
      <c r="B27" s="14"/>
      <c r="C27" s="6">
        <f>+B27/D4</f>
        <v>0</v>
      </c>
      <c r="D27" s="7">
        <f>+C27/D3</f>
        <v>0</v>
      </c>
    </row>
    <row r="28" spans="1:6" x14ac:dyDescent="0.25">
      <c r="A28" s="11"/>
      <c r="B28" s="2"/>
      <c r="C28" s="6">
        <f>+B28/D4</f>
        <v>0</v>
      </c>
      <c r="D28" s="7">
        <f>+C28/D3</f>
        <v>0</v>
      </c>
    </row>
    <row r="29" spans="1:6" x14ac:dyDescent="0.25">
      <c r="A29" s="11"/>
      <c r="B29" s="2"/>
      <c r="C29" s="6">
        <f>+B29/D4</f>
        <v>0</v>
      </c>
      <c r="D29" s="7">
        <f>+C29/D3</f>
        <v>0</v>
      </c>
    </row>
    <row r="30" spans="1:6" x14ac:dyDescent="0.25">
      <c r="A30" s="11"/>
      <c r="B30" s="2"/>
      <c r="C30" s="6"/>
      <c r="D30" s="7"/>
    </row>
    <row r="31" spans="1:6" x14ac:dyDescent="0.25">
      <c r="A31" s="11"/>
      <c r="B31" s="2"/>
      <c r="C31" s="6"/>
      <c r="D31" s="7"/>
    </row>
    <row r="32" spans="1:6" x14ac:dyDescent="0.25">
      <c r="A32" s="9"/>
      <c r="B32" s="2"/>
    </row>
    <row r="33" spans="1:4" x14ac:dyDescent="0.25">
      <c r="A33" s="11" t="s">
        <v>60</v>
      </c>
      <c r="B33" s="2">
        <f>+SUM(B6:B29)</f>
        <v>129</v>
      </c>
      <c r="C33" s="6"/>
      <c r="D33" s="7">
        <f>+SUM(D6:D29)</f>
        <v>12233.60189573459</v>
      </c>
    </row>
    <row r="34" spans="1:4" x14ac:dyDescent="0.25">
      <c r="A34" s="11" t="s">
        <v>73</v>
      </c>
      <c r="B34" s="2">
        <f>+COUNT(B6:B29)</f>
        <v>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A2" sqref="A2:XFD14"/>
    </sheetView>
  </sheetViews>
  <sheetFormatPr defaultRowHeight="15" x14ac:dyDescent="0.25"/>
  <cols>
    <col min="3" max="3" width="43.28515625" customWidth="1"/>
    <col min="259" max="259" width="43.28515625" customWidth="1"/>
    <col min="515" max="515" width="43.28515625" customWidth="1"/>
    <col min="771" max="771" width="43.28515625" customWidth="1"/>
    <col min="1027" max="1027" width="43.28515625" customWidth="1"/>
    <col min="1283" max="1283" width="43.28515625" customWidth="1"/>
    <col min="1539" max="1539" width="43.28515625" customWidth="1"/>
    <col min="1795" max="1795" width="43.28515625" customWidth="1"/>
    <col min="2051" max="2051" width="43.28515625" customWidth="1"/>
    <col min="2307" max="2307" width="43.28515625" customWidth="1"/>
    <col min="2563" max="2563" width="43.28515625" customWidth="1"/>
    <col min="2819" max="2819" width="43.28515625" customWidth="1"/>
    <col min="3075" max="3075" width="43.28515625" customWidth="1"/>
    <col min="3331" max="3331" width="43.28515625" customWidth="1"/>
    <col min="3587" max="3587" width="43.28515625" customWidth="1"/>
    <col min="3843" max="3843" width="43.28515625" customWidth="1"/>
    <col min="4099" max="4099" width="43.28515625" customWidth="1"/>
    <col min="4355" max="4355" width="43.28515625" customWidth="1"/>
    <col min="4611" max="4611" width="43.28515625" customWidth="1"/>
    <col min="4867" max="4867" width="43.28515625" customWidth="1"/>
    <col min="5123" max="5123" width="43.28515625" customWidth="1"/>
    <col min="5379" max="5379" width="43.28515625" customWidth="1"/>
    <col min="5635" max="5635" width="43.28515625" customWidth="1"/>
    <col min="5891" max="5891" width="43.28515625" customWidth="1"/>
    <col min="6147" max="6147" width="43.28515625" customWidth="1"/>
    <col min="6403" max="6403" width="43.28515625" customWidth="1"/>
    <col min="6659" max="6659" width="43.28515625" customWidth="1"/>
    <col min="6915" max="6915" width="43.28515625" customWidth="1"/>
    <col min="7171" max="7171" width="43.28515625" customWidth="1"/>
    <col min="7427" max="7427" width="43.28515625" customWidth="1"/>
    <col min="7683" max="7683" width="43.28515625" customWidth="1"/>
    <col min="7939" max="7939" width="43.28515625" customWidth="1"/>
    <col min="8195" max="8195" width="43.28515625" customWidth="1"/>
    <col min="8451" max="8451" width="43.28515625" customWidth="1"/>
    <col min="8707" max="8707" width="43.28515625" customWidth="1"/>
    <col min="8963" max="8963" width="43.28515625" customWidth="1"/>
    <col min="9219" max="9219" width="43.28515625" customWidth="1"/>
    <col min="9475" max="9475" width="43.28515625" customWidth="1"/>
    <col min="9731" max="9731" width="43.28515625" customWidth="1"/>
    <col min="9987" max="9987" width="43.28515625" customWidth="1"/>
    <col min="10243" max="10243" width="43.28515625" customWidth="1"/>
    <col min="10499" max="10499" width="43.28515625" customWidth="1"/>
    <col min="10755" max="10755" width="43.28515625" customWidth="1"/>
    <col min="11011" max="11011" width="43.28515625" customWidth="1"/>
    <col min="11267" max="11267" width="43.28515625" customWidth="1"/>
    <col min="11523" max="11523" width="43.28515625" customWidth="1"/>
    <col min="11779" max="11779" width="43.28515625" customWidth="1"/>
    <col min="12035" max="12035" width="43.28515625" customWidth="1"/>
    <col min="12291" max="12291" width="43.28515625" customWidth="1"/>
    <col min="12547" max="12547" width="43.28515625" customWidth="1"/>
    <col min="12803" max="12803" width="43.28515625" customWidth="1"/>
    <col min="13059" max="13059" width="43.28515625" customWidth="1"/>
    <col min="13315" max="13315" width="43.28515625" customWidth="1"/>
    <col min="13571" max="13571" width="43.28515625" customWidth="1"/>
    <col min="13827" max="13827" width="43.28515625" customWidth="1"/>
    <col min="14083" max="14083" width="43.28515625" customWidth="1"/>
    <col min="14339" max="14339" width="43.28515625" customWidth="1"/>
    <col min="14595" max="14595" width="43.28515625" customWidth="1"/>
    <col min="14851" max="14851" width="43.28515625" customWidth="1"/>
    <col min="15107" max="15107" width="43.28515625" customWidth="1"/>
    <col min="15363" max="15363" width="43.28515625" customWidth="1"/>
    <col min="15619" max="15619" width="43.28515625" customWidth="1"/>
    <col min="15875" max="15875" width="43.28515625" customWidth="1"/>
    <col min="16131" max="16131" width="43.28515625" customWidth="1"/>
  </cols>
  <sheetData>
    <row r="1" spans="1:14" x14ac:dyDescent="0.25">
      <c r="A1" s="2" t="s">
        <v>236</v>
      </c>
      <c r="B1" s="2" t="s">
        <v>237</v>
      </c>
      <c r="C1" s="19" t="s">
        <v>238</v>
      </c>
      <c r="D1" s="2" t="s">
        <v>239</v>
      </c>
      <c r="E1" s="20" t="s">
        <v>240</v>
      </c>
      <c r="F1" s="21" t="s">
        <v>241</v>
      </c>
      <c r="G1" s="1" t="s">
        <v>242</v>
      </c>
      <c r="H1" s="1" t="s">
        <v>7</v>
      </c>
      <c r="I1" t="s">
        <v>243</v>
      </c>
      <c r="J1" s="22" t="s">
        <v>244</v>
      </c>
      <c r="K1" s="23" t="s">
        <v>245</v>
      </c>
      <c r="L1" t="s">
        <v>246</v>
      </c>
      <c r="N1" s="24" t="s">
        <v>247</v>
      </c>
    </row>
    <row r="2" spans="1:14" s="26" customFormat="1" x14ac:dyDescent="0.25">
      <c r="A2" s="27">
        <v>12549</v>
      </c>
      <c r="B2" s="27" t="s">
        <v>282</v>
      </c>
      <c r="C2" s="26" t="s">
        <v>283</v>
      </c>
      <c r="D2" s="26" t="s">
        <v>249</v>
      </c>
      <c r="E2" s="28">
        <v>2000</v>
      </c>
      <c r="F2" s="28">
        <v>0</v>
      </c>
      <c r="G2" s="29" t="s">
        <v>284</v>
      </c>
      <c r="L2" s="26" t="str">
        <f t="shared" ref="L2:L14" si="0">+CONCATENATE(G2,A2)</f>
        <v>Coscinodiscus12549</v>
      </c>
      <c r="N2" s="30"/>
    </row>
    <row r="3" spans="1:14" s="26" customFormat="1" x14ac:dyDescent="0.25">
      <c r="A3" s="27">
        <v>12550</v>
      </c>
      <c r="B3" s="27" t="s">
        <v>282</v>
      </c>
      <c r="C3" s="26" t="s">
        <v>283</v>
      </c>
      <c r="D3" s="26" t="s">
        <v>249</v>
      </c>
      <c r="E3" s="28">
        <v>500</v>
      </c>
      <c r="F3" s="28">
        <v>0</v>
      </c>
      <c r="G3" s="29" t="s">
        <v>252</v>
      </c>
      <c r="L3" s="26" t="str">
        <f t="shared" si="0"/>
        <v>Chaetoceros12550</v>
      </c>
      <c r="N3" s="30"/>
    </row>
    <row r="4" spans="1:14" x14ac:dyDescent="0.25">
      <c r="A4" s="2">
        <v>12551</v>
      </c>
      <c r="B4" s="2" t="s">
        <v>282</v>
      </c>
      <c r="C4" t="s">
        <v>283</v>
      </c>
      <c r="D4" t="s">
        <v>249</v>
      </c>
      <c r="E4" s="25">
        <v>2500</v>
      </c>
      <c r="F4" s="25">
        <v>0</v>
      </c>
      <c r="G4" s="1" t="s">
        <v>285</v>
      </c>
      <c r="L4" t="str">
        <f t="shared" si="0"/>
        <v>synedroid12551</v>
      </c>
      <c r="N4" s="24"/>
    </row>
    <row r="5" spans="1:14" x14ac:dyDescent="0.25">
      <c r="A5" s="2">
        <v>12552</v>
      </c>
      <c r="B5" s="2" t="s">
        <v>282</v>
      </c>
      <c r="C5" t="s">
        <v>283</v>
      </c>
      <c r="D5" t="s">
        <v>249</v>
      </c>
      <c r="E5" s="25">
        <v>15000</v>
      </c>
      <c r="F5" s="25">
        <v>0</v>
      </c>
      <c r="G5" s="1" t="s">
        <v>285</v>
      </c>
      <c r="L5" t="str">
        <f>+CONCATENATE(G5,A4,"a")</f>
        <v>synedroid12551a</v>
      </c>
      <c r="N5" s="24"/>
    </row>
    <row r="6" spans="1:14" x14ac:dyDescent="0.25">
      <c r="A6" s="2">
        <v>12553</v>
      </c>
      <c r="B6" s="2" t="s">
        <v>282</v>
      </c>
      <c r="C6" t="s">
        <v>283</v>
      </c>
      <c r="D6" t="s">
        <v>249</v>
      </c>
      <c r="E6" s="25">
        <v>10000</v>
      </c>
      <c r="F6" s="25">
        <v>0</v>
      </c>
      <c r="G6" s="1" t="s">
        <v>257</v>
      </c>
      <c r="L6" t="str">
        <f t="shared" si="0"/>
        <v>Thalassiosira12553</v>
      </c>
      <c r="N6" s="24"/>
    </row>
    <row r="7" spans="1:14" x14ac:dyDescent="0.25">
      <c r="A7" s="2">
        <v>12554</v>
      </c>
      <c r="B7" s="2" t="s">
        <v>282</v>
      </c>
      <c r="C7" t="s">
        <v>283</v>
      </c>
      <c r="D7" t="s">
        <v>249</v>
      </c>
      <c r="E7" s="25">
        <v>20000</v>
      </c>
      <c r="F7" s="25">
        <v>0</v>
      </c>
      <c r="G7" s="1" t="s">
        <v>125</v>
      </c>
      <c r="H7" t="s">
        <v>286</v>
      </c>
      <c r="L7" t="str">
        <f t="shared" si="0"/>
        <v>Syracosphaera12554</v>
      </c>
      <c r="N7" s="24"/>
    </row>
    <row r="8" spans="1:14" x14ac:dyDescent="0.25">
      <c r="A8" s="2">
        <v>12555</v>
      </c>
      <c r="B8" s="2" t="s">
        <v>282</v>
      </c>
      <c r="C8" t="s">
        <v>283</v>
      </c>
      <c r="D8" t="s">
        <v>249</v>
      </c>
      <c r="E8" s="25">
        <v>2000</v>
      </c>
      <c r="F8" s="25">
        <v>0</v>
      </c>
      <c r="G8" s="1" t="s">
        <v>256</v>
      </c>
      <c r="L8" t="str">
        <f t="shared" si="0"/>
        <v>Bacteriastrum12555</v>
      </c>
      <c r="N8" s="24"/>
    </row>
    <row r="9" spans="1:14" x14ac:dyDescent="0.25">
      <c r="A9" s="2">
        <v>12556</v>
      </c>
      <c r="B9" s="2" t="s">
        <v>282</v>
      </c>
      <c r="C9" t="s">
        <v>283</v>
      </c>
      <c r="D9" t="s">
        <v>249</v>
      </c>
      <c r="E9" s="25">
        <v>200</v>
      </c>
      <c r="F9" s="25">
        <v>0</v>
      </c>
      <c r="G9" s="1" t="s">
        <v>252</v>
      </c>
      <c r="L9" t="str">
        <f t="shared" si="0"/>
        <v>Chaetoceros12556</v>
      </c>
      <c r="N9" s="24"/>
    </row>
    <row r="10" spans="1:14" x14ac:dyDescent="0.25">
      <c r="A10" s="2">
        <v>12557</v>
      </c>
      <c r="B10" s="2" t="s">
        <v>282</v>
      </c>
      <c r="C10" t="s">
        <v>283</v>
      </c>
      <c r="D10" t="s">
        <v>249</v>
      </c>
      <c r="E10" s="25">
        <v>5000</v>
      </c>
      <c r="F10" s="25">
        <v>0</v>
      </c>
      <c r="G10" s="1" t="s">
        <v>252</v>
      </c>
      <c r="K10" t="s">
        <v>287</v>
      </c>
      <c r="L10" t="str">
        <f t="shared" si="0"/>
        <v>Chaetoceros12557</v>
      </c>
      <c r="N10" s="24"/>
    </row>
    <row r="11" spans="1:14" x14ac:dyDescent="0.25">
      <c r="A11" s="2">
        <v>12558</v>
      </c>
      <c r="B11" s="2" t="s">
        <v>282</v>
      </c>
      <c r="C11" t="s">
        <v>283</v>
      </c>
      <c r="D11" t="s">
        <v>249</v>
      </c>
      <c r="E11" s="25">
        <v>4500</v>
      </c>
      <c r="F11" s="25">
        <v>0</v>
      </c>
      <c r="G11" s="1" t="s">
        <v>88</v>
      </c>
      <c r="L11" t="str">
        <f t="shared" si="0"/>
        <v>spore12558</v>
      </c>
      <c r="N11" s="24"/>
    </row>
    <row r="12" spans="1:14" x14ac:dyDescent="0.25">
      <c r="A12" s="2">
        <v>12559</v>
      </c>
      <c r="B12" s="2" t="s">
        <v>282</v>
      </c>
      <c r="C12" t="s">
        <v>283</v>
      </c>
      <c r="D12" t="s">
        <v>249</v>
      </c>
      <c r="E12" s="25">
        <v>1500</v>
      </c>
      <c r="F12" s="25">
        <v>0</v>
      </c>
      <c r="G12" s="1" t="s">
        <v>288</v>
      </c>
      <c r="L12" t="str">
        <f t="shared" si="0"/>
        <v>Cylindrotheca12559</v>
      </c>
      <c r="N12" s="24"/>
    </row>
    <row r="13" spans="1:14" x14ac:dyDescent="0.25">
      <c r="A13" s="2">
        <v>12560</v>
      </c>
      <c r="B13" s="2" t="s">
        <v>282</v>
      </c>
      <c r="C13" t="s">
        <v>283</v>
      </c>
      <c r="D13" t="s">
        <v>249</v>
      </c>
      <c r="E13" s="25">
        <v>10000</v>
      </c>
      <c r="F13" s="25">
        <v>0</v>
      </c>
      <c r="G13" s="1" t="s">
        <v>289</v>
      </c>
      <c r="L13" t="str">
        <f t="shared" si="0"/>
        <v>naviculoid12560</v>
      </c>
      <c r="N13" s="24"/>
    </row>
    <row r="14" spans="1:14" s="26" customFormat="1" x14ac:dyDescent="0.25">
      <c r="A14" s="27">
        <v>12561</v>
      </c>
      <c r="B14" s="27" t="s">
        <v>282</v>
      </c>
      <c r="C14" s="26" t="s">
        <v>283</v>
      </c>
      <c r="D14" s="26" t="s">
        <v>249</v>
      </c>
      <c r="E14" s="28">
        <v>2500</v>
      </c>
      <c r="F14" s="28">
        <v>0</v>
      </c>
      <c r="G14" s="29" t="s">
        <v>290</v>
      </c>
      <c r="L14" s="26" t="str">
        <f t="shared" si="0"/>
        <v>Haslea12561</v>
      </c>
      <c r="N14" s="3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activeCell="A10" sqref="A10"/>
    </sheetView>
  </sheetViews>
  <sheetFormatPr defaultRowHeight="15" x14ac:dyDescent="0.25"/>
  <cols>
    <col min="1" max="1" width="30.7109375" bestFit="1" customWidth="1"/>
    <col min="2" max="2" width="12.42578125" bestFit="1" customWidth="1"/>
    <col min="3" max="3" width="12.28515625" bestFit="1" customWidth="1"/>
    <col min="4" max="4" width="9.85546875" bestFit="1" customWidth="1"/>
  </cols>
  <sheetData>
    <row r="1" spans="1:6" x14ac:dyDescent="0.25">
      <c r="A1" s="9" t="s">
        <v>62</v>
      </c>
      <c r="B1" s="2"/>
    </row>
    <row r="2" spans="1:6" x14ac:dyDescent="0.25">
      <c r="A2" s="11" t="s">
        <v>63</v>
      </c>
      <c r="B2" s="2"/>
      <c r="C2" s="2"/>
      <c r="D2" s="2"/>
    </row>
    <row r="3" spans="1:6" x14ac:dyDescent="0.25">
      <c r="A3" s="11" t="s">
        <v>94</v>
      </c>
      <c r="B3" s="2" t="s">
        <v>95</v>
      </c>
      <c r="C3" s="2" t="s">
        <v>4</v>
      </c>
      <c r="D3" s="2">
        <v>1</v>
      </c>
      <c r="F3" s="2" t="s">
        <v>331</v>
      </c>
    </row>
    <row r="4" spans="1:6" x14ac:dyDescent="0.25">
      <c r="A4" s="11" t="s">
        <v>5</v>
      </c>
      <c r="B4" s="2">
        <f>64+64+64+63+64+63+62+62+60+62</f>
        <v>628</v>
      </c>
      <c r="C4" s="2" t="s">
        <v>6</v>
      </c>
      <c r="D4" s="3">
        <f>+B4/60030</f>
        <v>1.0461435948692321E-2</v>
      </c>
    </row>
    <row r="5" spans="1:6" x14ac:dyDescent="0.25">
      <c r="A5" s="11" t="s">
        <v>7</v>
      </c>
      <c r="B5" s="2" t="s">
        <v>8</v>
      </c>
      <c r="C5" s="2" t="s">
        <v>9</v>
      </c>
      <c r="D5" s="2" t="s">
        <v>10</v>
      </c>
    </row>
    <row r="6" spans="1:6" x14ac:dyDescent="0.25">
      <c r="A6" s="11" t="s">
        <v>392</v>
      </c>
      <c r="B6" s="12">
        <v>61</v>
      </c>
      <c r="C6" s="4">
        <f>+B6/D4</f>
        <v>5830.9394904458595</v>
      </c>
      <c r="D6" s="5">
        <f>+C6/D3</f>
        <v>5830.9394904458595</v>
      </c>
      <c r="F6" t="s">
        <v>353</v>
      </c>
    </row>
    <row r="7" spans="1:6" x14ac:dyDescent="0.25">
      <c r="A7" s="13" t="s">
        <v>66</v>
      </c>
      <c r="B7" s="14">
        <v>1</v>
      </c>
      <c r="C7" s="6">
        <f>+B7/D4</f>
        <v>95.589171974522287</v>
      </c>
      <c r="D7" s="7">
        <f>+C7/D3</f>
        <v>95.589171974522287</v>
      </c>
    </row>
    <row r="8" spans="1:6" x14ac:dyDescent="0.25">
      <c r="A8" s="13" t="s">
        <v>31</v>
      </c>
      <c r="B8" s="14">
        <v>9</v>
      </c>
      <c r="C8" s="6">
        <f>+B8/D4</f>
        <v>860.30254777070058</v>
      </c>
      <c r="D8" s="7">
        <f>+C8/D3</f>
        <v>860.30254777070058</v>
      </c>
    </row>
    <row r="9" spans="1:6" x14ac:dyDescent="0.25">
      <c r="A9" s="13" t="s">
        <v>398</v>
      </c>
      <c r="B9" s="14">
        <v>8</v>
      </c>
      <c r="C9" s="6">
        <f>+B9/D4</f>
        <v>764.7133757961783</v>
      </c>
      <c r="D9" s="7">
        <f>+C9/D3</f>
        <v>764.7133757961783</v>
      </c>
    </row>
    <row r="10" spans="1:6" x14ac:dyDescent="0.25">
      <c r="A10" s="13" t="s">
        <v>67</v>
      </c>
      <c r="B10" s="14">
        <v>48</v>
      </c>
      <c r="C10" s="6">
        <f>+B10/D4</f>
        <v>4588.2802547770698</v>
      </c>
      <c r="D10" s="7">
        <f>+C10/D3</f>
        <v>4588.2802547770698</v>
      </c>
    </row>
    <row r="11" spans="1:6" x14ac:dyDescent="0.25">
      <c r="A11" s="13" t="s">
        <v>79</v>
      </c>
      <c r="B11" s="14">
        <v>2</v>
      </c>
      <c r="C11" s="6">
        <f>+B11/D4</f>
        <v>191.17834394904457</v>
      </c>
      <c r="D11" s="7">
        <f>+C11/D3</f>
        <v>191.17834394904457</v>
      </c>
    </row>
    <row r="12" spans="1:6" x14ac:dyDescent="0.25">
      <c r="A12" s="13" t="s">
        <v>43</v>
      </c>
      <c r="B12" s="14">
        <v>3</v>
      </c>
      <c r="C12" s="6">
        <f>+B12/D4</f>
        <v>286.76751592356686</v>
      </c>
      <c r="D12" s="7">
        <f>+C12/D3</f>
        <v>286.76751592356686</v>
      </c>
    </row>
    <row r="13" spans="1:6" x14ac:dyDescent="0.25">
      <c r="A13" s="13" t="s">
        <v>81</v>
      </c>
      <c r="B13" s="14">
        <v>1</v>
      </c>
      <c r="C13" s="6">
        <f>+B13/D4</f>
        <v>95.589171974522287</v>
      </c>
      <c r="D13" s="7">
        <f>+C13/D3</f>
        <v>95.589171974522287</v>
      </c>
    </row>
    <row r="14" spans="1:6" x14ac:dyDescent="0.25">
      <c r="A14" s="13" t="s">
        <v>96</v>
      </c>
      <c r="B14" s="14">
        <v>1</v>
      </c>
      <c r="C14" s="6">
        <f>+B14/D4</f>
        <v>95.589171974522287</v>
      </c>
      <c r="D14" s="7">
        <f>+C14/D3</f>
        <v>95.589171974522287</v>
      </c>
      <c r="F14" s="13" t="s">
        <v>96</v>
      </c>
    </row>
    <row r="15" spans="1:6" x14ac:dyDescent="0.25">
      <c r="A15" s="13" t="s">
        <v>97</v>
      </c>
      <c r="B15" s="14">
        <v>1</v>
      </c>
      <c r="C15" s="6">
        <f>+B15/D4</f>
        <v>95.589171974522287</v>
      </c>
      <c r="D15" s="7">
        <f>+C15/D3</f>
        <v>95.589171974522287</v>
      </c>
      <c r="F15" s="13" t="s">
        <v>97</v>
      </c>
    </row>
    <row r="16" spans="1:6" x14ac:dyDescent="0.25">
      <c r="A16" s="13" t="s">
        <v>89</v>
      </c>
      <c r="B16" s="14">
        <v>2</v>
      </c>
      <c r="C16" s="6">
        <f>+B16/D4</f>
        <v>191.17834394904457</v>
      </c>
      <c r="D16" s="7">
        <f>+C16/D3</f>
        <v>191.17834394904457</v>
      </c>
    </row>
    <row r="17" spans="1:6" x14ac:dyDescent="0.25">
      <c r="A17" s="13" t="s">
        <v>98</v>
      </c>
      <c r="B17" s="14">
        <v>1</v>
      </c>
      <c r="C17" s="6">
        <f>+B17/D4</f>
        <v>95.589171974522287</v>
      </c>
      <c r="D17" s="7">
        <f>+C17/D3</f>
        <v>95.589171974522287</v>
      </c>
      <c r="F17" s="13" t="s">
        <v>352</v>
      </c>
    </row>
    <row r="18" spans="1:6" x14ac:dyDescent="0.25">
      <c r="A18" s="13" t="s">
        <v>99</v>
      </c>
      <c r="B18" s="14">
        <v>1</v>
      </c>
      <c r="C18" s="6">
        <f>+B18/D4</f>
        <v>95.589171974522287</v>
      </c>
      <c r="D18" s="7">
        <f>+C18/D3</f>
        <v>95.589171974522287</v>
      </c>
      <c r="F18" s="13" t="s">
        <v>99</v>
      </c>
    </row>
    <row r="19" spans="1:6" x14ac:dyDescent="0.25">
      <c r="A19" s="13" t="s">
        <v>100</v>
      </c>
      <c r="B19" s="14">
        <v>9</v>
      </c>
      <c r="C19" s="6">
        <f>+B19/D4</f>
        <v>860.30254777070058</v>
      </c>
      <c r="D19" s="7">
        <f>+C19/D3</f>
        <v>860.30254777070058</v>
      </c>
      <c r="F19" s="13" t="s">
        <v>100</v>
      </c>
    </row>
    <row r="20" spans="1:6" x14ac:dyDescent="0.25">
      <c r="A20" s="13" t="s">
        <v>101</v>
      </c>
      <c r="B20" s="14">
        <v>1</v>
      </c>
      <c r="C20" s="6">
        <f>+B20/D4</f>
        <v>95.589171974522287</v>
      </c>
      <c r="D20" s="7">
        <f>+C20/D3</f>
        <v>95.589171974522287</v>
      </c>
    </row>
    <row r="21" spans="1:6" x14ac:dyDescent="0.25">
      <c r="A21" s="13" t="s">
        <v>102</v>
      </c>
      <c r="B21" s="14">
        <v>1</v>
      </c>
      <c r="C21" s="6">
        <f>+B21/D4</f>
        <v>95.589171974522287</v>
      </c>
      <c r="D21" s="7">
        <f>+C21/D3</f>
        <v>95.589171974522287</v>
      </c>
      <c r="F21" s="13" t="s">
        <v>102</v>
      </c>
    </row>
    <row r="22" spans="1:6" x14ac:dyDescent="0.25">
      <c r="A22" s="35" t="s">
        <v>103</v>
      </c>
      <c r="B22" s="14">
        <v>1</v>
      </c>
      <c r="C22" s="6">
        <f>+B22/D4</f>
        <v>95.589171974522287</v>
      </c>
      <c r="D22" s="7">
        <f>+C22/D3</f>
        <v>95.589171974522287</v>
      </c>
    </row>
    <row r="23" spans="1:6" x14ac:dyDescent="0.25">
      <c r="A23" s="13" t="s">
        <v>69</v>
      </c>
      <c r="B23" s="14">
        <v>2</v>
      </c>
      <c r="C23" s="6">
        <f>+B23/D4</f>
        <v>191.17834394904457</v>
      </c>
      <c r="D23" s="7">
        <f>+C23/D3</f>
        <v>191.17834394904457</v>
      </c>
    </row>
    <row r="24" spans="1:6" x14ac:dyDescent="0.25">
      <c r="A24" s="13" t="s">
        <v>104</v>
      </c>
      <c r="B24" s="14">
        <v>12</v>
      </c>
      <c r="C24" s="6">
        <f>+B24/D4</f>
        <v>1147.0700636942674</v>
      </c>
      <c r="D24" s="7">
        <f>+C24/D3</f>
        <v>1147.0700636942674</v>
      </c>
      <c r="F24" s="13" t="s">
        <v>104</v>
      </c>
    </row>
    <row r="25" spans="1:6" x14ac:dyDescent="0.25">
      <c r="A25" s="13" t="s">
        <v>105</v>
      </c>
      <c r="B25" s="14">
        <v>2</v>
      </c>
      <c r="C25" s="6">
        <f>+B25/D4</f>
        <v>191.17834394904457</v>
      </c>
      <c r="D25" s="7">
        <f>+C25/D3</f>
        <v>191.17834394904457</v>
      </c>
      <c r="F25" s="13" t="s">
        <v>105</v>
      </c>
    </row>
    <row r="26" spans="1:6" x14ac:dyDescent="0.25">
      <c r="A26" s="13" t="s">
        <v>106</v>
      </c>
      <c r="B26" s="14">
        <v>1</v>
      </c>
      <c r="C26" s="6">
        <f>+B26/D4</f>
        <v>95.589171974522287</v>
      </c>
      <c r="D26" s="7">
        <f>+C26/D3</f>
        <v>95.589171974522287</v>
      </c>
      <c r="F26" s="13" t="s">
        <v>106</v>
      </c>
    </row>
    <row r="27" spans="1:6" x14ac:dyDescent="0.25">
      <c r="A27" s="13" t="s">
        <v>107</v>
      </c>
      <c r="B27" s="14">
        <v>1</v>
      </c>
      <c r="C27" s="6">
        <f>+B27/D4</f>
        <v>95.589171974522287</v>
      </c>
      <c r="D27" s="7">
        <f>+C27/D3</f>
        <v>95.589171974522287</v>
      </c>
      <c r="F27" s="13" t="s">
        <v>107</v>
      </c>
    </row>
    <row r="28" spans="1:6" x14ac:dyDescent="0.25">
      <c r="A28" s="11" t="s">
        <v>108</v>
      </c>
      <c r="B28" s="2">
        <v>1</v>
      </c>
      <c r="C28" s="6">
        <f>+B28/D4</f>
        <v>95.589171974522287</v>
      </c>
      <c r="D28" s="7">
        <f>+C28/D3</f>
        <v>95.589171974522287</v>
      </c>
      <c r="F28" s="34" t="s">
        <v>354</v>
      </c>
    </row>
    <row r="29" spans="1:6" x14ac:dyDescent="0.25">
      <c r="A29" s="11" t="s">
        <v>355</v>
      </c>
      <c r="B29" s="2">
        <v>1</v>
      </c>
      <c r="C29" s="6">
        <f>+B29/D$4</f>
        <v>95.589171974522287</v>
      </c>
      <c r="D29" s="7">
        <f>+C29/D$3</f>
        <v>95.589171974522287</v>
      </c>
      <c r="F29" s="34" t="s">
        <v>355</v>
      </c>
    </row>
    <row r="30" spans="1:6" x14ac:dyDescent="0.25">
      <c r="A30" s="11" t="s">
        <v>109</v>
      </c>
      <c r="B30" s="2">
        <v>4</v>
      </c>
      <c r="C30" s="6">
        <f t="shared" ref="C30:C35" si="0">+B30/D$4</f>
        <v>382.35668789808915</v>
      </c>
      <c r="D30" s="7">
        <f t="shared" ref="D30:D35" si="1">+C30/D$3</f>
        <v>382.35668789808915</v>
      </c>
      <c r="F30" s="11" t="s">
        <v>109</v>
      </c>
    </row>
    <row r="31" spans="1:6" x14ac:dyDescent="0.25">
      <c r="A31" s="11" t="s">
        <v>110</v>
      </c>
      <c r="B31" s="2">
        <v>1</v>
      </c>
      <c r="C31" s="6">
        <f t="shared" si="0"/>
        <v>95.589171974522287</v>
      </c>
      <c r="D31" s="7">
        <f t="shared" si="1"/>
        <v>95.589171974522287</v>
      </c>
      <c r="F31" s="11" t="s">
        <v>110</v>
      </c>
    </row>
    <row r="32" spans="1:6" x14ac:dyDescent="0.25">
      <c r="A32" s="9" t="s">
        <v>111</v>
      </c>
      <c r="B32" s="2">
        <v>1</v>
      </c>
      <c r="C32" s="6">
        <f t="shared" si="0"/>
        <v>95.589171974522287</v>
      </c>
      <c r="D32" s="7">
        <f t="shared" si="1"/>
        <v>95.589171974522287</v>
      </c>
    </row>
    <row r="33" spans="1:4" x14ac:dyDescent="0.25">
      <c r="A33" s="11" t="s">
        <v>112</v>
      </c>
      <c r="B33" s="2">
        <v>1</v>
      </c>
      <c r="C33" s="6">
        <f t="shared" si="0"/>
        <v>95.589171974522287</v>
      </c>
      <c r="D33" s="7">
        <f t="shared" si="1"/>
        <v>95.589171974522287</v>
      </c>
    </row>
    <row r="34" spans="1:4" x14ac:dyDescent="0.25">
      <c r="A34" s="34" t="s">
        <v>87</v>
      </c>
      <c r="B34" s="2">
        <v>1</v>
      </c>
      <c r="C34" s="6">
        <f t="shared" si="0"/>
        <v>95.589171974522287</v>
      </c>
      <c r="D34" s="7">
        <f t="shared" si="1"/>
        <v>95.589171974522287</v>
      </c>
    </row>
    <row r="35" spans="1:4" x14ac:dyDescent="0.25">
      <c r="A35" s="9" t="s">
        <v>90</v>
      </c>
      <c r="B35" s="2">
        <v>1</v>
      </c>
      <c r="C35" s="6">
        <f t="shared" si="0"/>
        <v>95.589171974522287</v>
      </c>
      <c r="D35" s="7">
        <f t="shared" si="1"/>
        <v>95.589171974522287</v>
      </c>
    </row>
    <row r="36" spans="1:4" x14ac:dyDescent="0.25">
      <c r="A36" s="11"/>
      <c r="B36" s="2"/>
    </row>
    <row r="37" spans="1:4" x14ac:dyDescent="0.25">
      <c r="A37" s="11" t="s">
        <v>113</v>
      </c>
      <c r="B37" s="2">
        <f>+SUM(B6:B35)</f>
        <v>180</v>
      </c>
      <c r="C37" s="6"/>
      <c r="D37" s="7">
        <f>+SUM(D6:D33)</f>
        <v>17014.87261146498</v>
      </c>
    </row>
    <row r="38" spans="1:4" x14ac:dyDescent="0.25">
      <c r="A38" s="11" t="s">
        <v>114</v>
      </c>
      <c r="B38" s="2">
        <f>+COUNT(B6:B33)</f>
        <v>28</v>
      </c>
      <c r="C38" s="6"/>
      <c r="D38" s="15"/>
    </row>
    <row r="39" spans="1:4" x14ac:dyDescent="0.25">
      <c r="A39" s="11"/>
      <c r="B39" s="2"/>
      <c r="C39" s="6"/>
      <c r="D39" s="15"/>
    </row>
    <row r="40" spans="1:4" x14ac:dyDescent="0.25">
      <c r="A40" s="11"/>
      <c r="B40" s="2"/>
      <c r="C40" s="6"/>
      <c r="D40" s="1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A2" sqref="A2:XFD20"/>
    </sheetView>
  </sheetViews>
  <sheetFormatPr defaultRowHeight="15" x14ac:dyDescent="0.25"/>
  <cols>
    <col min="3" max="3" width="47.7109375" customWidth="1"/>
    <col min="259" max="259" width="47.7109375" customWidth="1"/>
    <col min="515" max="515" width="47.7109375" customWidth="1"/>
    <col min="771" max="771" width="47.7109375" customWidth="1"/>
    <col min="1027" max="1027" width="47.7109375" customWidth="1"/>
    <col min="1283" max="1283" width="47.7109375" customWidth="1"/>
    <col min="1539" max="1539" width="47.7109375" customWidth="1"/>
    <col min="1795" max="1795" width="47.7109375" customWidth="1"/>
    <col min="2051" max="2051" width="47.7109375" customWidth="1"/>
    <col min="2307" max="2307" width="47.7109375" customWidth="1"/>
    <col min="2563" max="2563" width="47.7109375" customWidth="1"/>
    <col min="2819" max="2819" width="47.7109375" customWidth="1"/>
    <col min="3075" max="3075" width="47.7109375" customWidth="1"/>
    <col min="3331" max="3331" width="47.7109375" customWidth="1"/>
    <col min="3587" max="3587" width="47.7109375" customWidth="1"/>
    <col min="3843" max="3843" width="47.7109375" customWidth="1"/>
    <col min="4099" max="4099" width="47.7109375" customWidth="1"/>
    <col min="4355" max="4355" width="47.7109375" customWidth="1"/>
    <col min="4611" max="4611" width="47.7109375" customWidth="1"/>
    <col min="4867" max="4867" width="47.7109375" customWidth="1"/>
    <col min="5123" max="5123" width="47.7109375" customWidth="1"/>
    <col min="5379" max="5379" width="47.7109375" customWidth="1"/>
    <col min="5635" max="5635" width="47.7109375" customWidth="1"/>
    <col min="5891" max="5891" width="47.7109375" customWidth="1"/>
    <col min="6147" max="6147" width="47.7109375" customWidth="1"/>
    <col min="6403" max="6403" width="47.7109375" customWidth="1"/>
    <col min="6659" max="6659" width="47.7109375" customWidth="1"/>
    <col min="6915" max="6915" width="47.7109375" customWidth="1"/>
    <col min="7171" max="7171" width="47.7109375" customWidth="1"/>
    <col min="7427" max="7427" width="47.7109375" customWidth="1"/>
    <col min="7683" max="7683" width="47.7109375" customWidth="1"/>
    <col min="7939" max="7939" width="47.7109375" customWidth="1"/>
    <col min="8195" max="8195" width="47.7109375" customWidth="1"/>
    <col min="8451" max="8451" width="47.7109375" customWidth="1"/>
    <col min="8707" max="8707" width="47.7109375" customWidth="1"/>
    <col min="8963" max="8963" width="47.7109375" customWidth="1"/>
    <col min="9219" max="9219" width="47.7109375" customWidth="1"/>
    <col min="9475" max="9475" width="47.7109375" customWidth="1"/>
    <col min="9731" max="9731" width="47.7109375" customWidth="1"/>
    <col min="9987" max="9987" width="47.7109375" customWidth="1"/>
    <col min="10243" max="10243" width="47.7109375" customWidth="1"/>
    <col min="10499" max="10499" width="47.7109375" customWidth="1"/>
    <col min="10755" max="10755" width="47.7109375" customWidth="1"/>
    <col min="11011" max="11011" width="47.7109375" customWidth="1"/>
    <col min="11267" max="11267" width="47.7109375" customWidth="1"/>
    <col min="11523" max="11523" width="47.7109375" customWidth="1"/>
    <col min="11779" max="11779" width="47.7109375" customWidth="1"/>
    <col min="12035" max="12035" width="47.7109375" customWidth="1"/>
    <col min="12291" max="12291" width="47.7109375" customWidth="1"/>
    <col min="12547" max="12547" width="47.7109375" customWidth="1"/>
    <col min="12803" max="12803" width="47.7109375" customWidth="1"/>
    <col min="13059" max="13059" width="47.7109375" customWidth="1"/>
    <col min="13315" max="13315" width="47.7109375" customWidth="1"/>
    <col min="13571" max="13571" width="47.7109375" customWidth="1"/>
    <col min="13827" max="13827" width="47.7109375" customWidth="1"/>
    <col min="14083" max="14083" width="47.7109375" customWidth="1"/>
    <col min="14339" max="14339" width="47.7109375" customWidth="1"/>
    <col min="14595" max="14595" width="47.7109375" customWidth="1"/>
    <col min="14851" max="14851" width="47.7109375" customWidth="1"/>
    <col min="15107" max="15107" width="47.7109375" customWidth="1"/>
    <col min="15363" max="15363" width="47.7109375" customWidth="1"/>
    <col min="15619" max="15619" width="47.7109375" customWidth="1"/>
    <col min="15875" max="15875" width="47.7109375" customWidth="1"/>
    <col min="16131" max="16131" width="47.7109375" customWidth="1"/>
  </cols>
  <sheetData>
    <row r="1" spans="1:14" x14ac:dyDescent="0.25">
      <c r="A1" s="2" t="s">
        <v>236</v>
      </c>
      <c r="B1" s="2" t="s">
        <v>237</v>
      </c>
      <c r="C1" s="19" t="s">
        <v>238</v>
      </c>
      <c r="D1" s="2" t="s">
        <v>239</v>
      </c>
      <c r="E1" s="20" t="s">
        <v>240</v>
      </c>
      <c r="F1" s="21" t="s">
        <v>241</v>
      </c>
      <c r="G1" s="1" t="s">
        <v>242</v>
      </c>
      <c r="H1" s="1" t="s">
        <v>7</v>
      </c>
      <c r="I1" t="s">
        <v>243</v>
      </c>
      <c r="J1" s="22" t="s">
        <v>244</v>
      </c>
      <c r="K1" s="23" t="s">
        <v>245</v>
      </c>
      <c r="L1" t="s">
        <v>246</v>
      </c>
      <c r="N1" s="24" t="s">
        <v>247</v>
      </c>
    </row>
    <row r="2" spans="1:14" x14ac:dyDescent="0.25">
      <c r="A2" s="2">
        <v>12562</v>
      </c>
      <c r="B2" s="2" t="s">
        <v>291</v>
      </c>
      <c r="C2" t="s">
        <v>292</v>
      </c>
      <c r="D2" t="s">
        <v>249</v>
      </c>
      <c r="E2" s="25">
        <v>150</v>
      </c>
      <c r="F2" s="25">
        <v>0</v>
      </c>
      <c r="G2" s="1" t="s">
        <v>293</v>
      </c>
      <c r="L2" t="str">
        <f t="shared" ref="L2:L20" si="0">+CONCATENATE(G2,A2)</f>
        <v>Ceratium12562</v>
      </c>
      <c r="N2" s="24"/>
    </row>
    <row r="3" spans="1:14" x14ac:dyDescent="0.25">
      <c r="A3" s="2">
        <v>12563</v>
      </c>
      <c r="B3" s="2" t="s">
        <v>291</v>
      </c>
      <c r="C3" t="s">
        <v>292</v>
      </c>
      <c r="D3" t="s">
        <v>249</v>
      </c>
      <c r="E3" s="25">
        <v>2500</v>
      </c>
      <c r="F3" s="25">
        <v>0</v>
      </c>
      <c r="G3" s="1" t="s">
        <v>270</v>
      </c>
      <c r="L3" t="str">
        <f t="shared" si="0"/>
        <v>Prorocentrum12563</v>
      </c>
      <c r="N3" s="24"/>
    </row>
    <row r="4" spans="1:14" x14ac:dyDescent="0.25">
      <c r="A4" s="2">
        <v>12564</v>
      </c>
      <c r="B4" s="2" t="s">
        <v>291</v>
      </c>
      <c r="C4" t="s">
        <v>292</v>
      </c>
      <c r="D4" t="s">
        <v>249</v>
      </c>
      <c r="E4" s="25">
        <v>20000</v>
      </c>
      <c r="F4" s="25">
        <v>0</v>
      </c>
      <c r="G4" s="1" t="s">
        <v>263</v>
      </c>
      <c r="L4" t="str">
        <f t="shared" si="0"/>
        <v>Holococcolith12564</v>
      </c>
      <c r="N4" s="24"/>
    </row>
    <row r="5" spans="1:14" x14ac:dyDescent="0.25">
      <c r="A5" s="2">
        <v>12565</v>
      </c>
      <c r="B5" s="2" t="s">
        <v>291</v>
      </c>
      <c r="C5" t="s">
        <v>292</v>
      </c>
      <c r="D5" t="s">
        <v>249</v>
      </c>
      <c r="E5" s="25">
        <v>20000</v>
      </c>
      <c r="F5" s="25">
        <v>0</v>
      </c>
      <c r="G5" s="1" t="s">
        <v>125</v>
      </c>
      <c r="H5" t="s">
        <v>294</v>
      </c>
      <c r="L5" t="str">
        <f t="shared" si="0"/>
        <v>Syracosphaera12565</v>
      </c>
      <c r="N5" s="24"/>
    </row>
    <row r="6" spans="1:14" x14ac:dyDescent="0.25">
      <c r="A6" s="2">
        <v>12566</v>
      </c>
      <c r="B6" s="2" t="s">
        <v>291</v>
      </c>
      <c r="C6" t="s">
        <v>292</v>
      </c>
      <c r="D6" t="s">
        <v>249</v>
      </c>
      <c r="E6" s="25">
        <v>2500</v>
      </c>
      <c r="F6" s="25">
        <v>0</v>
      </c>
      <c r="G6" s="1" t="s">
        <v>270</v>
      </c>
      <c r="L6" t="str">
        <f t="shared" si="0"/>
        <v>Prorocentrum12566</v>
      </c>
      <c r="N6" s="24"/>
    </row>
    <row r="7" spans="1:14" x14ac:dyDescent="0.25">
      <c r="A7" s="2">
        <v>12567</v>
      </c>
      <c r="B7" s="2" t="s">
        <v>291</v>
      </c>
      <c r="C7" t="s">
        <v>292</v>
      </c>
      <c r="D7" t="s">
        <v>249</v>
      </c>
      <c r="E7" s="25">
        <v>2500</v>
      </c>
      <c r="F7" s="25">
        <v>0</v>
      </c>
      <c r="G7" s="1" t="s">
        <v>252</v>
      </c>
      <c r="L7" t="str">
        <f t="shared" si="0"/>
        <v>Chaetoceros12567</v>
      </c>
      <c r="N7" s="24"/>
    </row>
    <row r="8" spans="1:14" x14ac:dyDescent="0.25">
      <c r="A8" s="2">
        <v>12568</v>
      </c>
      <c r="B8" s="2" t="s">
        <v>291</v>
      </c>
      <c r="C8" t="s">
        <v>292</v>
      </c>
      <c r="D8" t="s">
        <v>249</v>
      </c>
      <c r="E8" s="25">
        <v>3500</v>
      </c>
      <c r="F8" s="25">
        <v>0</v>
      </c>
      <c r="G8" s="1" t="s">
        <v>295</v>
      </c>
      <c r="L8" t="str">
        <f t="shared" si="0"/>
        <v>Pseudonitzschia12568</v>
      </c>
      <c r="N8" s="24"/>
    </row>
    <row r="9" spans="1:14" s="26" customFormat="1" x14ac:dyDescent="0.25">
      <c r="A9" s="27">
        <v>12569</v>
      </c>
      <c r="B9" s="27" t="s">
        <v>291</v>
      </c>
      <c r="C9" s="26" t="s">
        <v>292</v>
      </c>
      <c r="D9" s="26" t="s">
        <v>249</v>
      </c>
      <c r="E9" s="28">
        <v>2000</v>
      </c>
      <c r="F9" s="28">
        <v>0</v>
      </c>
      <c r="G9" s="29" t="s">
        <v>266</v>
      </c>
      <c r="L9" s="26" t="str">
        <f t="shared" si="0"/>
        <v>dinoflagellate12569</v>
      </c>
      <c r="N9" s="30"/>
    </row>
    <row r="10" spans="1:14" x14ac:dyDescent="0.25">
      <c r="A10" s="2">
        <v>12570</v>
      </c>
      <c r="B10" s="2" t="s">
        <v>291</v>
      </c>
      <c r="C10" t="s">
        <v>292</v>
      </c>
      <c r="D10" t="s">
        <v>249</v>
      </c>
      <c r="E10" s="25">
        <v>1000</v>
      </c>
      <c r="F10" s="25">
        <v>0</v>
      </c>
      <c r="G10" s="1" t="s">
        <v>252</v>
      </c>
      <c r="L10" t="str">
        <f t="shared" si="0"/>
        <v>Chaetoceros12570</v>
      </c>
      <c r="N10" s="24"/>
    </row>
    <row r="11" spans="1:14" x14ac:dyDescent="0.25">
      <c r="A11" s="2">
        <v>12571</v>
      </c>
      <c r="B11" s="2" t="s">
        <v>291</v>
      </c>
      <c r="C11" t="s">
        <v>292</v>
      </c>
      <c r="D11" t="s">
        <v>249</v>
      </c>
      <c r="E11" s="25">
        <v>7500</v>
      </c>
      <c r="F11" s="25">
        <v>0</v>
      </c>
      <c r="G11" s="1" t="s">
        <v>124</v>
      </c>
      <c r="L11" t="str">
        <f t="shared" si="0"/>
        <v>Gephyrocapsa12571</v>
      </c>
      <c r="N11" s="24"/>
    </row>
    <row r="12" spans="1:14" x14ac:dyDescent="0.25">
      <c r="A12" s="2">
        <v>12572</v>
      </c>
      <c r="B12" s="2" t="s">
        <v>291</v>
      </c>
      <c r="C12" t="s">
        <v>292</v>
      </c>
      <c r="D12" t="s">
        <v>249</v>
      </c>
      <c r="E12" s="25">
        <v>12000</v>
      </c>
      <c r="F12" s="25">
        <v>0</v>
      </c>
      <c r="G12" s="1" t="s">
        <v>260</v>
      </c>
      <c r="L12" t="str">
        <f t="shared" si="0"/>
        <v>Amphora12572</v>
      </c>
      <c r="N12" s="24"/>
    </row>
    <row r="13" spans="1:14" x14ac:dyDescent="0.25">
      <c r="A13" s="2">
        <v>12573</v>
      </c>
      <c r="B13" s="2" t="s">
        <v>291</v>
      </c>
      <c r="C13" t="s">
        <v>292</v>
      </c>
      <c r="D13" t="s">
        <v>249</v>
      </c>
      <c r="E13" s="25">
        <v>10000</v>
      </c>
      <c r="F13" s="25">
        <v>0</v>
      </c>
      <c r="G13" s="1" t="s">
        <v>296</v>
      </c>
      <c r="H13" t="s">
        <v>297</v>
      </c>
      <c r="L13" t="str">
        <f t="shared" si="0"/>
        <v>Fragilariopsis12573</v>
      </c>
      <c r="N13" s="24"/>
    </row>
    <row r="14" spans="1:14" x14ac:dyDescent="0.25">
      <c r="A14" s="2">
        <v>12574</v>
      </c>
      <c r="B14" s="2" t="s">
        <v>291</v>
      </c>
      <c r="C14" t="s">
        <v>292</v>
      </c>
      <c r="D14" t="s">
        <v>249</v>
      </c>
      <c r="E14" s="25">
        <v>25000</v>
      </c>
      <c r="F14" s="25">
        <v>0</v>
      </c>
      <c r="G14" s="1" t="s">
        <v>296</v>
      </c>
      <c r="H14" t="s">
        <v>297</v>
      </c>
      <c r="L14" t="str">
        <f>+CONCATENATE(G14,A13,"a")</f>
        <v>Fragilariopsis12573a</v>
      </c>
      <c r="N14" s="24"/>
    </row>
    <row r="15" spans="1:14" x14ac:dyDescent="0.25">
      <c r="A15" s="2">
        <v>12575</v>
      </c>
      <c r="B15" s="2" t="s">
        <v>291</v>
      </c>
      <c r="C15" t="s">
        <v>292</v>
      </c>
      <c r="D15" t="s">
        <v>249</v>
      </c>
      <c r="E15" s="25">
        <v>5000</v>
      </c>
      <c r="F15" s="25">
        <v>0</v>
      </c>
      <c r="G15" s="1" t="s">
        <v>259</v>
      </c>
      <c r="K15" t="s">
        <v>298</v>
      </c>
      <c r="L15" t="str">
        <f t="shared" si="0"/>
        <v>Nitzschia12575</v>
      </c>
      <c r="N15" s="24"/>
    </row>
    <row r="16" spans="1:14" x14ac:dyDescent="0.25">
      <c r="A16" s="2">
        <v>12576</v>
      </c>
      <c r="B16" s="2" t="s">
        <v>291</v>
      </c>
      <c r="C16" t="s">
        <v>292</v>
      </c>
      <c r="D16" t="s">
        <v>249</v>
      </c>
      <c r="E16" s="25">
        <v>25000</v>
      </c>
      <c r="F16" s="25">
        <v>0</v>
      </c>
      <c r="G16" s="1" t="s">
        <v>259</v>
      </c>
      <c r="L16" t="str">
        <f>+CONCATENATE(G16,A15,"a")</f>
        <v>Nitzschia12575a</v>
      </c>
      <c r="N16" s="24"/>
    </row>
    <row r="17" spans="1:14" x14ac:dyDescent="0.25">
      <c r="A17" s="2">
        <v>12577</v>
      </c>
      <c r="B17" s="2" t="s">
        <v>291</v>
      </c>
      <c r="C17" t="s">
        <v>292</v>
      </c>
      <c r="D17" t="s">
        <v>249</v>
      </c>
      <c r="E17" s="25">
        <v>25000</v>
      </c>
      <c r="F17" s="25">
        <v>0</v>
      </c>
      <c r="G17" s="1" t="s">
        <v>259</v>
      </c>
      <c r="L17" t="str">
        <f>+CONCATENATE(G17,A15,"b")</f>
        <v>Nitzschia12575b</v>
      </c>
      <c r="N17" s="24"/>
    </row>
    <row r="18" spans="1:14" x14ac:dyDescent="0.25">
      <c r="A18" s="2">
        <v>12578</v>
      </c>
      <c r="B18" s="2" t="s">
        <v>291</v>
      </c>
      <c r="C18" t="s">
        <v>292</v>
      </c>
      <c r="D18" t="s">
        <v>249</v>
      </c>
      <c r="E18" s="25">
        <v>7500</v>
      </c>
      <c r="F18" s="25">
        <v>0</v>
      </c>
      <c r="G18" s="1" t="s">
        <v>259</v>
      </c>
      <c r="L18" t="str">
        <f t="shared" si="0"/>
        <v>Nitzschia12578</v>
      </c>
      <c r="N18" s="24"/>
    </row>
    <row r="19" spans="1:14" x14ac:dyDescent="0.25">
      <c r="A19" s="2">
        <v>12579</v>
      </c>
      <c r="B19" s="2" t="s">
        <v>291</v>
      </c>
      <c r="C19" t="s">
        <v>292</v>
      </c>
      <c r="D19" t="s">
        <v>249</v>
      </c>
      <c r="E19" s="25">
        <v>2000</v>
      </c>
      <c r="F19" s="25">
        <v>0</v>
      </c>
      <c r="G19" s="1" t="s">
        <v>252</v>
      </c>
      <c r="L19" t="str">
        <f t="shared" si="0"/>
        <v>Chaetoceros12579</v>
      </c>
      <c r="N19" s="24"/>
    </row>
    <row r="20" spans="1:14" x14ac:dyDescent="0.25">
      <c r="A20" s="2">
        <v>12580</v>
      </c>
      <c r="B20" s="2" t="s">
        <v>291</v>
      </c>
      <c r="C20" t="s">
        <v>292</v>
      </c>
      <c r="D20" t="s">
        <v>249</v>
      </c>
      <c r="E20" s="25">
        <v>10000</v>
      </c>
      <c r="F20" s="25">
        <v>0</v>
      </c>
      <c r="G20" s="1" t="s">
        <v>125</v>
      </c>
      <c r="L20" t="str">
        <f t="shared" si="0"/>
        <v>Syracosphaera12580</v>
      </c>
      <c r="N20" s="2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J35" sqref="J35"/>
    </sheetView>
  </sheetViews>
  <sheetFormatPr defaultRowHeight="15" x14ac:dyDescent="0.25"/>
  <cols>
    <col min="1" max="1" width="32.5703125" bestFit="1" customWidth="1"/>
    <col min="2" max="2" width="14.85546875" bestFit="1" customWidth="1"/>
    <col min="3" max="3" width="12.28515625" bestFit="1" customWidth="1"/>
  </cols>
  <sheetData>
    <row r="1" spans="1:8" x14ac:dyDescent="0.25">
      <c r="A1" t="s">
        <v>62</v>
      </c>
      <c r="B1" s="2"/>
    </row>
    <row r="2" spans="1:8" x14ac:dyDescent="0.25">
      <c r="A2" s="1" t="s">
        <v>115</v>
      </c>
      <c r="B2" s="10"/>
      <c r="C2" s="2"/>
      <c r="D2" s="2"/>
    </row>
    <row r="3" spans="1:8" x14ac:dyDescent="0.25">
      <c r="A3" s="1" t="s">
        <v>116</v>
      </c>
      <c r="B3" s="10" t="s">
        <v>3</v>
      </c>
      <c r="C3" s="2" t="s">
        <v>4</v>
      </c>
      <c r="D3" s="2">
        <v>1</v>
      </c>
      <c r="F3" s="2" t="s">
        <v>330</v>
      </c>
    </row>
    <row r="4" spans="1:8" x14ac:dyDescent="0.25">
      <c r="A4" s="1" t="s">
        <v>5</v>
      </c>
      <c r="B4" s="10">
        <v>600</v>
      </c>
      <c r="C4" s="2" t="s">
        <v>6</v>
      </c>
      <c r="D4" s="3">
        <f>+B4/60030</f>
        <v>9.9950024987506252E-3</v>
      </c>
    </row>
    <row r="5" spans="1:8" x14ac:dyDescent="0.25">
      <c r="A5" s="1" t="s">
        <v>7</v>
      </c>
      <c r="B5" s="10" t="s">
        <v>8</v>
      </c>
      <c r="C5" s="2" t="s">
        <v>9</v>
      </c>
      <c r="D5" s="2" t="s">
        <v>10</v>
      </c>
    </row>
    <row r="6" spans="1:8" x14ac:dyDescent="0.25">
      <c r="A6" s="11" t="s">
        <v>67</v>
      </c>
      <c r="B6" s="10">
        <v>29</v>
      </c>
      <c r="C6" s="6">
        <f>+B6/D4</f>
        <v>2901.45</v>
      </c>
      <c r="D6" s="7">
        <f>+C6/D3</f>
        <v>2901.45</v>
      </c>
    </row>
    <row r="7" spans="1:8" x14ac:dyDescent="0.25">
      <c r="A7" s="11" t="s">
        <v>117</v>
      </c>
      <c r="B7" s="10">
        <v>4</v>
      </c>
      <c r="C7" s="6">
        <f>+B7/D4</f>
        <v>400.2</v>
      </c>
      <c r="D7" s="7">
        <f>+C7/D3</f>
        <v>400.2</v>
      </c>
      <c r="F7" s="11" t="s">
        <v>357</v>
      </c>
    </row>
    <row r="8" spans="1:8" x14ac:dyDescent="0.25">
      <c r="A8" s="11" t="s">
        <v>392</v>
      </c>
      <c r="B8" s="10">
        <v>65</v>
      </c>
      <c r="C8" s="6">
        <f>+B8/D4</f>
        <v>6503.25</v>
      </c>
      <c r="D8" s="7">
        <f>+C8/D3</f>
        <v>6503.25</v>
      </c>
      <c r="F8" t="s">
        <v>358</v>
      </c>
    </row>
    <row r="9" spans="1:8" x14ac:dyDescent="0.25">
      <c r="A9" s="11" t="s">
        <v>90</v>
      </c>
      <c r="B9" s="10">
        <v>2</v>
      </c>
      <c r="C9" s="6">
        <f>+B9/D4</f>
        <v>200.1</v>
      </c>
      <c r="D9" s="7">
        <f>+C9/D3</f>
        <v>200.1</v>
      </c>
    </row>
    <row r="10" spans="1:8" x14ac:dyDescent="0.25">
      <c r="A10" s="11" t="s">
        <v>399</v>
      </c>
      <c r="B10" s="10">
        <v>12</v>
      </c>
      <c r="C10" s="4">
        <f>+B10/D4</f>
        <v>1200.5999999999999</v>
      </c>
      <c r="D10" s="5">
        <f>+C10/D3</f>
        <v>1200.5999999999999</v>
      </c>
      <c r="F10" s="26"/>
      <c r="G10" s="26"/>
      <c r="H10" s="26"/>
    </row>
    <row r="11" spans="1:8" x14ac:dyDescent="0.25">
      <c r="A11" s="11" t="s">
        <v>66</v>
      </c>
      <c r="B11" s="10">
        <v>4</v>
      </c>
      <c r="C11" s="6">
        <f>+B11/D4</f>
        <v>400.2</v>
      </c>
      <c r="D11" s="7">
        <f>+C11/D3</f>
        <v>400.2</v>
      </c>
      <c r="F11" t="s">
        <v>356</v>
      </c>
    </row>
    <row r="12" spans="1:8" x14ac:dyDescent="0.25">
      <c r="A12" s="11" t="s">
        <v>119</v>
      </c>
      <c r="B12" s="10">
        <v>2</v>
      </c>
      <c r="C12" s="6">
        <f>+B12/D4</f>
        <v>200.1</v>
      </c>
      <c r="D12" s="7">
        <f>+C12/D3</f>
        <v>200.1</v>
      </c>
      <c r="F12" s="11" t="s">
        <v>119</v>
      </c>
    </row>
    <row r="13" spans="1:8" x14ac:dyDescent="0.25">
      <c r="A13" s="11" t="s">
        <v>120</v>
      </c>
      <c r="B13" s="10">
        <v>8</v>
      </c>
      <c r="C13" s="6">
        <f>+B13/D4</f>
        <v>800.4</v>
      </c>
      <c r="D13" s="7">
        <f>+C13/D3</f>
        <v>800.4</v>
      </c>
    </row>
    <row r="14" spans="1:8" x14ac:dyDescent="0.25">
      <c r="A14" s="11" t="s">
        <v>101</v>
      </c>
      <c r="B14" s="10">
        <v>1</v>
      </c>
      <c r="C14" s="6">
        <f>+B14/D4</f>
        <v>100.05</v>
      </c>
      <c r="D14" s="7">
        <f>+C14/D3</f>
        <v>100.05</v>
      </c>
    </row>
    <row r="15" spans="1:8" x14ac:dyDescent="0.25">
      <c r="A15" s="11" t="s">
        <v>121</v>
      </c>
      <c r="B15" s="10">
        <v>1</v>
      </c>
      <c r="C15" s="6">
        <f>+B15/D4</f>
        <v>100.05</v>
      </c>
      <c r="D15" s="7">
        <f>+C15/D3</f>
        <v>100.05</v>
      </c>
      <c r="F15" s="11" t="s">
        <v>121</v>
      </c>
    </row>
    <row r="16" spans="1:8" x14ac:dyDescent="0.25">
      <c r="A16" s="11" t="s">
        <v>122</v>
      </c>
      <c r="B16" s="2">
        <v>1</v>
      </c>
      <c r="C16" s="6">
        <f>+B16/D4</f>
        <v>100.05</v>
      </c>
      <c r="D16" s="7">
        <f>+C16/D3</f>
        <v>100.05</v>
      </c>
      <c r="F16" s="11" t="s">
        <v>122</v>
      </c>
    </row>
    <row r="17" spans="1:4" x14ac:dyDescent="0.25">
      <c r="A17" s="1"/>
      <c r="B17" s="2"/>
      <c r="C17" s="6">
        <f>+B17/D4</f>
        <v>0</v>
      </c>
      <c r="D17" s="7">
        <f>+C17/D3</f>
        <v>0</v>
      </c>
    </row>
    <row r="18" spans="1:4" x14ac:dyDescent="0.25">
      <c r="A18" s="1"/>
      <c r="B18" s="2"/>
      <c r="C18" s="6"/>
      <c r="D18" s="6"/>
    </row>
    <row r="19" spans="1:4" x14ac:dyDescent="0.25">
      <c r="A19" s="1" t="s">
        <v>60</v>
      </c>
      <c r="B19" s="2">
        <f>+SUM(B6:B18)</f>
        <v>129</v>
      </c>
      <c r="C19" s="2"/>
      <c r="D19" s="18">
        <f>+SUM(D6:D17)</f>
        <v>12906.449999999999</v>
      </c>
    </row>
    <row r="20" spans="1:4" x14ac:dyDescent="0.25">
      <c r="A20" s="1" t="s">
        <v>73</v>
      </c>
      <c r="B20" s="16">
        <f>+COUNT(B6:B17)</f>
        <v>11</v>
      </c>
    </row>
    <row r="21" spans="1:4" x14ac:dyDescent="0.25">
      <c r="B21" s="2"/>
    </row>
    <row r="22" spans="1:4" x14ac:dyDescent="0.25">
      <c r="A22" s="1"/>
      <c r="B22" s="2"/>
    </row>
    <row r="23" spans="1:4" x14ac:dyDescent="0.25">
      <c r="A23" s="1"/>
      <c r="B23" s="2"/>
      <c r="C23" s="17"/>
    </row>
    <row r="24" spans="1:4" x14ac:dyDescent="0.25">
      <c r="A24" s="1"/>
      <c r="B24" s="2"/>
      <c r="C24" s="17"/>
    </row>
    <row r="25" spans="1:4" x14ac:dyDescent="0.25">
      <c r="A25" s="1"/>
      <c r="B25" s="2"/>
      <c r="C25" s="17"/>
    </row>
    <row r="26" spans="1:4" x14ac:dyDescent="0.25">
      <c r="A26" s="1"/>
      <c r="B26" s="2"/>
      <c r="C26" s="17"/>
    </row>
    <row r="27" spans="1:4" x14ac:dyDescent="0.25">
      <c r="A27" s="1"/>
      <c r="B27" s="2"/>
      <c r="C27" s="17"/>
    </row>
    <row r="28" spans="1:4" x14ac:dyDescent="0.25">
      <c r="A28" s="1"/>
      <c r="B28" s="2"/>
      <c r="C28" s="17"/>
    </row>
    <row r="29" spans="1:4" x14ac:dyDescent="0.25">
      <c r="A29" s="1"/>
      <c r="B29" s="2"/>
      <c r="C29" s="17"/>
    </row>
    <row r="30" spans="1:4" x14ac:dyDescent="0.25">
      <c r="A30" s="1"/>
      <c r="B30" s="2"/>
      <c r="C30" s="17"/>
    </row>
    <row r="31" spans="1:4" x14ac:dyDescent="0.25">
      <c r="A31" s="1"/>
      <c r="B31" s="2"/>
      <c r="C31" s="17"/>
    </row>
    <row r="32" spans="1:4" x14ac:dyDescent="0.25">
      <c r="B32" s="2"/>
    </row>
    <row r="33" spans="2:2" x14ac:dyDescent="0.25">
      <c r="B3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A1 Surface Counts</vt:lpstr>
      <vt:lpstr>A1 Surface Images</vt:lpstr>
      <vt:lpstr>A5 Surface Counts </vt:lpstr>
      <vt:lpstr>A5 Surface Images</vt:lpstr>
      <vt:lpstr>A5-20m Counts</vt:lpstr>
      <vt:lpstr>A5-20m Images</vt:lpstr>
      <vt:lpstr>A5-36m Counts</vt:lpstr>
      <vt:lpstr>A5-36 Images</vt:lpstr>
      <vt:lpstr>A9 Surface Counts</vt:lpstr>
      <vt:lpstr>A9 Surface Images</vt:lpstr>
      <vt:lpstr>A9-20m Counts</vt:lpstr>
      <vt:lpstr>A9-20m Images</vt:lpstr>
      <vt:lpstr>A9-40m Counts</vt:lpstr>
      <vt:lpstr>A9-40 Images</vt:lpstr>
      <vt:lpstr>A9-50m Counts</vt:lpstr>
      <vt:lpstr>A9-50m Images</vt:lpstr>
      <vt:lpstr>A9-60m Counts</vt:lpstr>
      <vt:lpstr>A9-60m Images</vt:lpstr>
      <vt:lpstr>A9-86 Counts</vt:lpstr>
      <vt:lpstr>A9-86m Images</vt:lpstr>
    </vt:vector>
  </TitlesOfParts>
  <Company>Valdosta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 Classroom Instructor</dc:creator>
  <cp:lastModifiedBy>Jim Nienow</cp:lastModifiedBy>
  <dcterms:created xsi:type="dcterms:W3CDTF">2013-08-29T16:18:15Z</dcterms:created>
  <dcterms:modified xsi:type="dcterms:W3CDTF">2013-09-08T00:56:43Z</dcterms:modified>
</cp:coreProperties>
</file>