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95" yWindow="-120" windowWidth="8400" windowHeight="12075" tabRatio="941" firstSheet="3" activeTab="4"/>
  </bookViews>
  <sheets>
    <sheet name="Station C1-surface Counts" sheetId="1" r:id="rId1"/>
    <sheet name="Station C1-surface Image Data" sheetId="10" r:id="rId2"/>
    <sheet name="C5 Surface Counts" sheetId="20" r:id="rId3"/>
    <sheet name="C5 Surface Image" sheetId="26" r:id="rId4"/>
    <sheet name="C5-20m Counts" sheetId="21" r:id="rId5"/>
    <sheet name="C5-20m Image" sheetId="27" r:id="rId6"/>
    <sheet name="C5-40 Counts" sheetId="22" r:id="rId7"/>
    <sheet name="C5-40 Images" sheetId="28" r:id="rId8"/>
    <sheet name="C5-65m Counts" sheetId="23" r:id="rId9"/>
    <sheet name="C5-65 Image" sheetId="29" r:id="rId10"/>
    <sheet name="C5-80m Counts" sheetId="24" r:id="rId11"/>
    <sheet name="C5-80m Images" sheetId="30" r:id="rId12"/>
    <sheet name="C5-94m Counts" sheetId="25" r:id="rId13"/>
    <sheet name="C5-94m Images" sheetId="31" r:id="rId14"/>
    <sheet name="Station C8-surface Counts" sheetId="2" r:id="rId15"/>
    <sheet name="Station C8-surface Image Data" sheetId="11" r:id="rId16"/>
    <sheet name="Station C8-20 meters Counts" sheetId="3" r:id="rId17"/>
    <sheet name="Station C8-20 meters Image Data" sheetId="12" r:id="rId18"/>
    <sheet name="Station C8-40 meters Counts" sheetId="4" r:id="rId19"/>
    <sheet name="Station C8-40 meters Image Data" sheetId="13" r:id="rId20"/>
    <sheet name="Station C8-60 meters Counts" sheetId="5" r:id="rId21"/>
    <sheet name="Station C8-60 meters Image Data" sheetId="14" r:id="rId22"/>
    <sheet name="Station C8-80 meters Counts" sheetId="6" r:id="rId23"/>
    <sheet name="Station C8-80 meters Image Data" sheetId="15" r:id="rId24"/>
    <sheet name="Station C8-100 meters Counts" sheetId="7" r:id="rId25"/>
    <sheet name="Station C8-100 meters ImageData" sheetId="16" r:id="rId26"/>
    <sheet name="Station C8-120 meters Counts" sheetId="8" r:id="rId27"/>
    <sheet name="Station C8-120 meters ImageData" sheetId="17" r:id="rId28"/>
    <sheet name="Station C8-150 meters Counts" sheetId="9" r:id="rId29"/>
    <sheet name="Station C8-150 meters ImageData" sheetId="18" r:id="rId30"/>
    <sheet name="Sheet1" sheetId="19" r:id="rId31"/>
  </sheets>
  <calcPr calcId="145621"/>
</workbook>
</file>

<file path=xl/calcChain.xml><?xml version="1.0" encoding="utf-8"?>
<calcChain xmlns="http://schemas.openxmlformats.org/spreadsheetml/2006/main">
  <c r="L33" i="15" l="1"/>
  <c r="L2" i="15" l="1"/>
  <c r="L31" i="31"/>
  <c r="L30" i="31"/>
  <c r="L29" i="31"/>
  <c r="L28" i="31"/>
  <c r="L27" i="31"/>
  <c r="L26" i="31"/>
  <c r="L25" i="31"/>
  <c r="L24" i="31"/>
  <c r="L23" i="31"/>
  <c r="L22" i="31"/>
  <c r="L21" i="31"/>
  <c r="L20" i="31"/>
  <c r="L19" i="31"/>
  <c r="L18" i="31"/>
  <c r="L17" i="31"/>
  <c r="L16" i="31"/>
  <c r="L15" i="31"/>
  <c r="L14" i="31"/>
  <c r="L13" i="31"/>
  <c r="L12" i="31"/>
  <c r="L11" i="31"/>
  <c r="L10" i="31"/>
  <c r="L9" i="31"/>
  <c r="L8" i="31"/>
  <c r="L7" i="31"/>
  <c r="L6" i="31"/>
  <c r="L5" i="31"/>
  <c r="L4" i="31"/>
  <c r="L3" i="31"/>
  <c r="L2" i="31"/>
  <c r="L46" i="30"/>
  <c r="L45" i="30"/>
  <c r="L44" i="30"/>
  <c r="L43" i="30"/>
  <c r="L42" i="30"/>
  <c r="L41" i="30"/>
  <c r="L40" i="30"/>
  <c r="L39" i="30"/>
  <c r="L38" i="30"/>
  <c r="L37" i="30"/>
  <c r="L36" i="30"/>
  <c r="L35" i="30"/>
  <c r="L34" i="30"/>
  <c r="L33" i="30"/>
  <c r="L32" i="30"/>
  <c r="L31" i="30"/>
  <c r="L30" i="30"/>
  <c r="L29" i="30"/>
  <c r="L28" i="30"/>
  <c r="L27" i="30"/>
  <c r="L26" i="30"/>
  <c r="L25" i="30"/>
  <c r="L24" i="30"/>
  <c r="L23" i="30"/>
  <c r="L22" i="30"/>
  <c r="L21" i="30"/>
  <c r="L20" i="30"/>
  <c r="L19" i="30"/>
  <c r="L18" i="30"/>
  <c r="L17" i="30"/>
  <c r="L16" i="30"/>
  <c r="L15" i="30"/>
  <c r="L14" i="30"/>
  <c r="L13" i="30"/>
  <c r="L12" i="30"/>
  <c r="L11" i="30"/>
  <c r="L10" i="30"/>
  <c r="L9" i="30"/>
  <c r="L8" i="30"/>
  <c r="L7" i="30"/>
  <c r="L6" i="30"/>
  <c r="L5" i="30"/>
  <c r="L4" i="30"/>
  <c r="L3" i="30"/>
  <c r="L2" i="30"/>
  <c r="L42" i="29"/>
  <c r="L41" i="29"/>
  <c r="L40" i="29"/>
  <c r="L39" i="29"/>
  <c r="L38" i="29"/>
  <c r="L37" i="29"/>
  <c r="L36" i="29"/>
  <c r="L35" i="29"/>
  <c r="L34" i="29"/>
  <c r="L33" i="29"/>
  <c r="L32" i="29"/>
  <c r="L31" i="29"/>
  <c r="L30" i="29"/>
  <c r="L29" i="29"/>
  <c r="L28" i="29"/>
  <c r="L27" i="29"/>
  <c r="L26" i="29"/>
  <c r="L25" i="29"/>
  <c r="L24" i="29"/>
  <c r="L23" i="29"/>
  <c r="L22" i="29"/>
  <c r="L21" i="29"/>
  <c r="L20" i="29"/>
  <c r="L19" i="29"/>
  <c r="L18" i="29"/>
  <c r="L17" i="29"/>
  <c r="L16" i="29"/>
  <c r="L15" i="29"/>
  <c r="L14" i="29"/>
  <c r="L13" i="29"/>
  <c r="L12" i="29"/>
  <c r="L11" i="29"/>
  <c r="L10" i="29"/>
  <c r="L9" i="29"/>
  <c r="L8" i="29"/>
  <c r="L7" i="29"/>
  <c r="L6" i="29"/>
  <c r="L5" i="29"/>
  <c r="L4" i="29"/>
  <c r="L3" i="29"/>
  <c r="L2" i="29"/>
  <c r="L22" i="28"/>
  <c r="L21" i="28"/>
  <c r="L20" i="28"/>
  <c r="L19" i="28"/>
  <c r="L18" i="28"/>
  <c r="L17" i="28"/>
  <c r="L16" i="28"/>
  <c r="L15" i="28"/>
  <c r="L14" i="28"/>
  <c r="L13" i="28"/>
  <c r="L12" i="28"/>
  <c r="L11" i="28"/>
  <c r="L10" i="28"/>
  <c r="L9" i="28"/>
  <c r="L8" i="28"/>
  <c r="L7" i="28"/>
  <c r="L6" i="28"/>
  <c r="L5" i="28"/>
  <c r="L4" i="28"/>
  <c r="L3" i="28"/>
  <c r="L2" i="28"/>
  <c r="L35" i="27"/>
  <c r="L34" i="27"/>
  <c r="L33" i="27"/>
  <c r="L32" i="27"/>
  <c r="L31" i="27"/>
  <c r="L30" i="27"/>
  <c r="L29" i="27"/>
  <c r="L28" i="27"/>
  <c r="L27" i="27"/>
  <c r="L26" i="27"/>
  <c r="L25" i="27"/>
  <c r="L24" i="27"/>
  <c r="L23" i="27"/>
  <c r="L22" i="27"/>
  <c r="L21" i="27"/>
  <c r="L20" i="27"/>
  <c r="L19" i="27"/>
  <c r="L18" i="27"/>
  <c r="L17" i="27"/>
  <c r="L16" i="27"/>
  <c r="L15" i="27"/>
  <c r="L14" i="27"/>
  <c r="L13" i="27"/>
  <c r="L12" i="27"/>
  <c r="L11" i="27"/>
  <c r="L10" i="27"/>
  <c r="L9" i="27"/>
  <c r="L8" i="27"/>
  <c r="L7" i="27"/>
  <c r="L6" i="27"/>
  <c r="L5" i="27"/>
  <c r="L4" i="27"/>
  <c r="L3" i="27"/>
  <c r="L2" i="27"/>
  <c r="L6" i="26"/>
  <c r="L5" i="26"/>
  <c r="L4" i="26"/>
  <c r="L3" i="26"/>
  <c r="L2" i="26"/>
  <c r="B70" i="25" l="1"/>
  <c r="B69" i="25"/>
  <c r="B4" i="25"/>
  <c r="D4" i="25" s="1"/>
  <c r="B70" i="24"/>
  <c r="B69" i="24"/>
  <c r="B4" i="24"/>
  <c r="D4" i="24" s="1"/>
  <c r="B70" i="23"/>
  <c r="B69" i="23"/>
  <c r="B4" i="23"/>
  <c r="D4" i="23" s="1"/>
  <c r="B70" i="22"/>
  <c r="B69" i="22"/>
  <c r="B4" i="22"/>
  <c r="D4" i="22" s="1"/>
  <c r="B41" i="20"/>
  <c r="B40" i="20"/>
  <c r="B4" i="20"/>
  <c r="D4" i="20" s="1"/>
  <c r="B70" i="21"/>
  <c r="B69" i="21"/>
  <c r="B4" i="21"/>
  <c r="D4" i="21" s="1"/>
  <c r="C56" i="25" l="1"/>
  <c r="D56" i="25" s="1"/>
  <c r="C55" i="25"/>
  <c r="D55" i="25" s="1"/>
  <c r="C54" i="25"/>
  <c r="D54" i="25" s="1"/>
  <c r="C53" i="25"/>
  <c r="D53" i="25" s="1"/>
  <c r="C52" i="25"/>
  <c r="D52" i="25" s="1"/>
  <c r="C51" i="25"/>
  <c r="D51" i="25" s="1"/>
  <c r="C50" i="25"/>
  <c r="D50" i="25" s="1"/>
  <c r="C49" i="25"/>
  <c r="D49" i="25" s="1"/>
  <c r="C48" i="25"/>
  <c r="D48" i="25" s="1"/>
  <c r="C47" i="25"/>
  <c r="D47" i="25" s="1"/>
  <c r="C46" i="25"/>
  <c r="D46" i="25" s="1"/>
  <c r="C45" i="25"/>
  <c r="D45" i="25" s="1"/>
  <c r="C44" i="25"/>
  <c r="D44" i="25" s="1"/>
  <c r="C43" i="25"/>
  <c r="D43" i="25" s="1"/>
  <c r="C42" i="25"/>
  <c r="D42" i="25" s="1"/>
  <c r="C41" i="25"/>
  <c r="D41" i="25" s="1"/>
  <c r="C40" i="25"/>
  <c r="D40" i="25" s="1"/>
  <c r="C39" i="25"/>
  <c r="D39" i="25" s="1"/>
  <c r="C38" i="25"/>
  <c r="D38" i="25" s="1"/>
  <c r="C36" i="25"/>
  <c r="D36" i="25" s="1"/>
  <c r="C35" i="25"/>
  <c r="D35" i="25" s="1"/>
  <c r="C34" i="25"/>
  <c r="D34" i="25" s="1"/>
  <c r="C32" i="25"/>
  <c r="D32" i="25" s="1"/>
  <c r="C30" i="25"/>
  <c r="D30" i="25" s="1"/>
  <c r="C28" i="25"/>
  <c r="D28" i="25" s="1"/>
  <c r="C26" i="25"/>
  <c r="D26" i="25" s="1"/>
  <c r="C24" i="25"/>
  <c r="D24" i="25" s="1"/>
  <c r="C22" i="25"/>
  <c r="D22" i="25" s="1"/>
  <c r="C20" i="25"/>
  <c r="D20" i="25" s="1"/>
  <c r="C18" i="25"/>
  <c r="D18" i="25" s="1"/>
  <c r="C16" i="25"/>
  <c r="D16" i="25" s="1"/>
  <c r="C14" i="25"/>
  <c r="D14" i="25" s="1"/>
  <c r="C12" i="25"/>
  <c r="D12" i="25" s="1"/>
  <c r="C10" i="25"/>
  <c r="D10" i="25" s="1"/>
  <c r="C8" i="25"/>
  <c r="D8" i="25" s="1"/>
  <c r="C6" i="25"/>
  <c r="D6" i="25" s="1"/>
  <c r="C37" i="25"/>
  <c r="D37" i="25" s="1"/>
  <c r="C33" i="25"/>
  <c r="D33" i="25" s="1"/>
  <c r="C31" i="25"/>
  <c r="D31" i="25" s="1"/>
  <c r="C29" i="25"/>
  <c r="D29" i="25" s="1"/>
  <c r="C27" i="25"/>
  <c r="D27" i="25" s="1"/>
  <c r="C25" i="25"/>
  <c r="D25" i="25" s="1"/>
  <c r="C23" i="25"/>
  <c r="D23" i="25" s="1"/>
  <c r="C21" i="25"/>
  <c r="D21" i="25" s="1"/>
  <c r="C19" i="25"/>
  <c r="D19" i="25" s="1"/>
  <c r="C17" i="25"/>
  <c r="D17" i="25" s="1"/>
  <c r="C15" i="25"/>
  <c r="D15" i="25" s="1"/>
  <c r="C13" i="25"/>
  <c r="D13" i="25" s="1"/>
  <c r="C11" i="25"/>
  <c r="D11" i="25" s="1"/>
  <c r="C9" i="25"/>
  <c r="D9" i="25" s="1"/>
  <c r="C7" i="25"/>
  <c r="D7" i="25" s="1"/>
  <c r="C57" i="24"/>
  <c r="D57" i="24" s="1"/>
  <c r="C56" i="24"/>
  <c r="D56" i="24" s="1"/>
  <c r="C55" i="24"/>
  <c r="D55" i="24" s="1"/>
  <c r="C54" i="24"/>
  <c r="D54" i="24" s="1"/>
  <c r="C53" i="24"/>
  <c r="D53" i="24" s="1"/>
  <c r="C52" i="24"/>
  <c r="D52" i="24" s="1"/>
  <c r="C51" i="24"/>
  <c r="D51" i="24" s="1"/>
  <c r="C50" i="24"/>
  <c r="D50" i="24" s="1"/>
  <c r="C49" i="24"/>
  <c r="D49" i="24" s="1"/>
  <c r="C48" i="24"/>
  <c r="D48" i="24" s="1"/>
  <c r="C47" i="24"/>
  <c r="D47" i="24" s="1"/>
  <c r="C46" i="24"/>
  <c r="D46" i="24" s="1"/>
  <c r="C45" i="24"/>
  <c r="D45" i="24" s="1"/>
  <c r="C44" i="24"/>
  <c r="D44" i="24" s="1"/>
  <c r="C43" i="24"/>
  <c r="D43" i="24" s="1"/>
  <c r="C42" i="24"/>
  <c r="D42" i="24" s="1"/>
  <c r="C41" i="24"/>
  <c r="D41" i="24" s="1"/>
  <c r="C40" i="24"/>
  <c r="D40" i="24" s="1"/>
  <c r="C39" i="24"/>
  <c r="D39" i="24" s="1"/>
  <c r="C38" i="24"/>
  <c r="D38" i="24" s="1"/>
  <c r="C37" i="24"/>
  <c r="D37" i="24" s="1"/>
  <c r="C35" i="24"/>
  <c r="D35" i="24" s="1"/>
  <c r="C34" i="24"/>
  <c r="D34" i="24" s="1"/>
  <c r="C32" i="24"/>
  <c r="D32" i="24" s="1"/>
  <c r="C30" i="24"/>
  <c r="D30" i="24" s="1"/>
  <c r="C28" i="24"/>
  <c r="D28" i="24" s="1"/>
  <c r="C26" i="24"/>
  <c r="D26" i="24" s="1"/>
  <c r="C24" i="24"/>
  <c r="D24" i="24" s="1"/>
  <c r="C22" i="24"/>
  <c r="D22" i="24" s="1"/>
  <c r="C20" i="24"/>
  <c r="D20" i="24" s="1"/>
  <c r="C18" i="24"/>
  <c r="D18" i="24" s="1"/>
  <c r="C16" i="24"/>
  <c r="D16" i="24" s="1"/>
  <c r="C14" i="24"/>
  <c r="D14" i="24" s="1"/>
  <c r="C12" i="24"/>
  <c r="D12" i="24" s="1"/>
  <c r="C10" i="24"/>
  <c r="D10" i="24" s="1"/>
  <c r="C8" i="24"/>
  <c r="D8" i="24" s="1"/>
  <c r="C6" i="24"/>
  <c r="D6" i="24" s="1"/>
  <c r="C36" i="24"/>
  <c r="D36" i="24" s="1"/>
  <c r="C33" i="24"/>
  <c r="D33" i="24" s="1"/>
  <c r="C31" i="24"/>
  <c r="D31" i="24" s="1"/>
  <c r="C29" i="24"/>
  <c r="D29" i="24" s="1"/>
  <c r="C27" i="24"/>
  <c r="D27" i="24" s="1"/>
  <c r="C25" i="24"/>
  <c r="D25" i="24" s="1"/>
  <c r="C23" i="24"/>
  <c r="D23" i="24" s="1"/>
  <c r="C21" i="24"/>
  <c r="D21" i="24" s="1"/>
  <c r="C19" i="24"/>
  <c r="D19" i="24" s="1"/>
  <c r="C17" i="24"/>
  <c r="D17" i="24" s="1"/>
  <c r="C15" i="24"/>
  <c r="D15" i="24" s="1"/>
  <c r="C13" i="24"/>
  <c r="D13" i="24" s="1"/>
  <c r="C11" i="24"/>
  <c r="D11" i="24" s="1"/>
  <c r="C9" i="24"/>
  <c r="D9" i="24" s="1"/>
  <c r="C7" i="24"/>
  <c r="D7" i="24" s="1"/>
  <c r="C57" i="23"/>
  <c r="D57" i="23" s="1"/>
  <c r="C56" i="23"/>
  <c r="D56" i="23" s="1"/>
  <c r="C55" i="23"/>
  <c r="D55" i="23" s="1"/>
  <c r="C54" i="23"/>
  <c r="D54" i="23" s="1"/>
  <c r="C53" i="23"/>
  <c r="D53" i="23" s="1"/>
  <c r="C52" i="23"/>
  <c r="D52" i="23" s="1"/>
  <c r="C51" i="23"/>
  <c r="D51" i="23" s="1"/>
  <c r="C50" i="23"/>
  <c r="D50" i="23" s="1"/>
  <c r="C49" i="23"/>
  <c r="D49" i="23" s="1"/>
  <c r="C48" i="23"/>
  <c r="D48" i="23" s="1"/>
  <c r="C47" i="23"/>
  <c r="D47" i="23" s="1"/>
  <c r="C46" i="23"/>
  <c r="D46" i="23" s="1"/>
  <c r="C45" i="23"/>
  <c r="D45" i="23" s="1"/>
  <c r="C43" i="23"/>
  <c r="D43" i="23" s="1"/>
  <c r="C42" i="23"/>
  <c r="D42" i="23" s="1"/>
  <c r="C40" i="23"/>
  <c r="D40" i="23" s="1"/>
  <c r="C38" i="23"/>
  <c r="D38" i="23" s="1"/>
  <c r="C36" i="23"/>
  <c r="D36" i="23" s="1"/>
  <c r="C34" i="23"/>
  <c r="D34" i="23" s="1"/>
  <c r="C32" i="23"/>
  <c r="D32" i="23" s="1"/>
  <c r="C30" i="23"/>
  <c r="D30" i="23" s="1"/>
  <c r="C28" i="23"/>
  <c r="D28" i="23" s="1"/>
  <c r="C26" i="23"/>
  <c r="D26" i="23" s="1"/>
  <c r="C24" i="23"/>
  <c r="D24" i="23" s="1"/>
  <c r="C22" i="23"/>
  <c r="D22" i="23" s="1"/>
  <c r="C20" i="23"/>
  <c r="D20" i="23" s="1"/>
  <c r="C18" i="23"/>
  <c r="D18" i="23" s="1"/>
  <c r="C16" i="23"/>
  <c r="D16" i="23" s="1"/>
  <c r="C14" i="23"/>
  <c r="D14" i="23" s="1"/>
  <c r="C12" i="23"/>
  <c r="D12" i="23" s="1"/>
  <c r="C10" i="23"/>
  <c r="D10" i="23" s="1"/>
  <c r="C8" i="23"/>
  <c r="D8" i="23" s="1"/>
  <c r="C6" i="23"/>
  <c r="D6" i="23" s="1"/>
  <c r="C44" i="23"/>
  <c r="D44" i="23" s="1"/>
  <c r="C41" i="23"/>
  <c r="D41" i="23" s="1"/>
  <c r="C39" i="23"/>
  <c r="D39" i="23" s="1"/>
  <c r="C37" i="23"/>
  <c r="D37" i="23" s="1"/>
  <c r="C35" i="23"/>
  <c r="D35" i="23" s="1"/>
  <c r="C33" i="23"/>
  <c r="D33" i="23" s="1"/>
  <c r="C31" i="23"/>
  <c r="D31" i="23" s="1"/>
  <c r="C29" i="23"/>
  <c r="D29" i="23" s="1"/>
  <c r="C27" i="23"/>
  <c r="D27" i="23" s="1"/>
  <c r="C25" i="23"/>
  <c r="D25" i="23" s="1"/>
  <c r="C23" i="23"/>
  <c r="D23" i="23" s="1"/>
  <c r="C21" i="23"/>
  <c r="D21" i="23" s="1"/>
  <c r="C19" i="23"/>
  <c r="D19" i="23" s="1"/>
  <c r="C17" i="23"/>
  <c r="D17" i="23" s="1"/>
  <c r="C15" i="23"/>
  <c r="D15" i="23" s="1"/>
  <c r="C13" i="23"/>
  <c r="D13" i="23" s="1"/>
  <c r="C11" i="23"/>
  <c r="D11" i="23" s="1"/>
  <c r="C9" i="23"/>
  <c r="D9" i="23" s="1"/>
  <c r="C7" i="23"/>
  <c r="D7" i="23" s="1"/>
  <c r="C26" i="22"/>
  <c r="D26" i="22" s="1"/>
  <c r="C22" i="22"/>
  <c r="D22" i="22" s="1"/>
  <c r="C20" i="22"/>
  <c r="D20" i="22" s="1"/>
  <c r="C18" i="22"/>
  <c r="D18" i="22" s="1"/>
  <c r="C15" i="22"/>
  <c r="D15" i="22" s="1"/>
  <c r="C13" i="22"/>
  <c r="D13" i="22" s="1"/>
  <c r="C11" i="22"/>
  <c r="D11" i="22" s="1"/>
  <c r="C9" i="22"/>
  <c r="D9" i="22" s="1"/>
  <c r="C7" i="22"/>
  <c r="D7" i="22" s="1"/>
  <c r="C31" i="22"/>
  <c r="D31" i="22" s="1"/>
  <c r="C30" i="22"/>
  <c r="D30" i="22" s="1"/>
  <c r="C29" i="22"/>
  <c r="D29" i="22" s="1"/>
  <c r="C28" i="22"/>
  <c r="D28" i="22" s="1"/>
  <c r="C27" i="22"/>
  <c r="D27" i="22" s="1"/>
  <c r="C25" i="22"/>
  <c r="D25" i="22" s="1"/>
  <c r="C24" i="22"/>
  <c r="D24" i="22" s="1"/>
  <c r="C23" i="22"/>
  <c r="D23" i="22" s="1"/>
  <c r="C21" i="22"/>
  <c r="D21" i="22" s="1"/>
  <c r="C19" i="22"/>
  <c r="D19" i="22" s="1"/>
  <c r="C17" i="22"/>
  <c r="D17" i="22" s="1"/>
  <c r="C16" i="22"/>
  <c r="D16" i="22" s="1"/>
  <c r="C14" i="22"/>
  <c r="D14" i="22" s="1"/>
  <c r="C12" i="22"/>
  <c r="D12" i="22" s="1"/>
  <c r="C10" i="22"/>
  <c r="D10" i="22" s="1"/>
  <c r="C8" i="22"/>
  <c r="D8" i="22" s="1"/>
  <c r="C6" i="22"/>
  <c r="D6" i="22" s="1"/>
  <c r="C14" i="20"/>
  <c r="D14" i="20" s="1"/>
  <c r="C7" i="20"/>
  <c r="D7" i="20" s="1"/>
  <c r="C15" i="20"/>
  <c r="D15" i="20" s="1"/>
  <c r="C13" i="20"/>
  <c r="D13" i="20" s="1"/>
  <c r="C12" i="20"/>
  <c r="D12" i="20" s="1"/>
  <c r="C11" i="20"/>
  <c r="D11" i="20" s="1"/>
  <c r="C10" i="20"/>
  <c r="D10" i="20" s="1"/>
  <c r="C9" i="20"/>
  <c r="D9" i="20" s="1"/>
  <c r="C8" i="20"/>
  <c r="D8" i="20" s="1"/>
  <c r="C6" i="20"/>
  <c r="D6" i="20" s="1"/>
  <c r="C51" i="21"/>
  <c r="D51" i="21" s="1"/>
  <c r="C50" i="21"/>
  <c r="D50" i="21" s="1"/>
  <c r="C49" i="21"/>
  <c r="D49" i="21" s="1"/>
  <c r="C48" i="21"/>
  <c r="D48" i="21" s="1"/>
  <c r="C47" i="21"/>
  <c r="D47" i="21" s="1"/>
  <c r="C46" i="21"/>
  <c r="D46" i="21" s="1"/>
  <c r="C45" i="21"/>
  <c r="D45" i="21" s="1"/>
  <c r="C44" i="21"/>
  <c r="D44" i="21" s="1"/>
  <c r="C43" i="21"/>
  <c r="D43" i="21" s="1"/>
  <c r="C42" i="21"/>
  <c r="D42" i="21" s="1"/>
  <c r="C41" i="21"/>
  <c r="D41" i="21" s="1"/>
  <c r="C40" i="21"/>
  <c r="D40" i="21" s="1"/>
  <c r="C39" i="21"/>
  <c r="D39" i="21" s="1"/>
  <c r="C38" i="21"/>
  <c r="D38" i="21" s="1"/>
  <c r="C37" i="21"/>
  <c r="D37" i="21" s="1"/>
  <c r="C35" i="21"/>
  <c r="D35" i="21" s="1"/>
  <c r="C34" i="21"/>
  <c r="D34" i="21" s="1"/>
  <c r="C32" i="21"/>
  <c r="D32" i="21" s="1"/>
  <c r="C30" i="21"/>
  <c r="D30" i="21" s="1"/>
  <c r="C29" i="21"/>
  <c r="D29" i="21" s="1"/>
  <c r="C27" i="21"/>
  <c r="D27" i="21" s="1"/>
  <c r="C25" i="21"/>
  <c r="D25" i="21" s="1"/>
  <c r="C22" i="21"/>
  <c r="D22" i="21" s="1"/>
  <c r="C20" i="21"/>
  <c r="D20" i="21" s="1"/>
  <c r="C18" i="21"/>
  <c r="D18" i="21" s="1"/>
  <c r="C16" i="21"/>
  <c r="D16" i="21" s="1"/>
  <c r="C14" i="21"/>
  <c r="D14" i="21" s="1"/>
  <c r="C12" i="21"/>
  <c r="D12" i="21" s="1"/>
  <c r="C10" i="21"/>
  <c r="D10" i="21" s="1"/>
  <c r="C8" i="21"/>
  <c r="D8" i="21" s="1"/>
  <c r="C6" i="21"/>
  <c r="D6" i="21" s="1"/>
  <c r="C36" i="21"/>
  <c r="D36" i="21" s="1"/>
  <c r="C33" i="21"/>
  <c r="D33" i="21" s="1"/>
  <c r="C31" i="21"/>
  <c r="D31" i="21" s="1"/>
  <c r="C28" i="21"/>
  <c r="D28" i="21" s="1"/>
  <c r="C26" i="21"/>
  <c r="D26" i="21" s="1"/>
  <c r="C24" i="21"/>
  <c r="D24" i="21" s="1"/>
  <c r="C23" i="21"/>
  <c r="D23" i="21" s="1"/>
  <c r="C21" i="21"/>
  <c r="D21" i="21" s="1"/>
  <c r="C19" i="21"/>
  <c r="D19" i="21" s="1"/>
  <c r="C17" i="21"/>
  <c r="D17" i="21" s="1"/>
  <c r="C15" i="21"/>
  <c r="D15" i="21" s="1"/>
  <c r="C13" i="21"/>
  <c r="D13" i="21" s="1"/>
  <c r="C11" i="21"/>
  <c r="D11" i="21" s="1"/>
  <c r="C9" i="21"/>
  <c r="D9" i="21" s="1"/>
  <c r="C7" i="21"/>
  <c r="D7" i="21" s="1"/>
  <c r="L13" i="18"/>
  <c r="L12" i="18"/>
  <c r="L11" i="18"/>
  <c r="L10" i="18"/>
  <c r="L9" i="18"/>
  <c r="L8" i="18"/>
  <c r="L7" i="18"/>
  <c r="L6" i="18"/>
  <c r="L5" i="18"/>
  <c r="L4" i="18"/>
  <c r="L3" i="18"/>
  <c r="L2" i="18"/>
  <c r="L14" i="17"/>
  <c r="L13" i="17"/>
  <c r="L12" i="17"/>
  <c r="L11" i="17"/>
  <c r="L10" i="17"/>
  <c r="L9" i="17"/>
  <c r="L8" i="17"/>
  <c r="L7" i="17"/>
  <c r="L6" i="17"/>
  <c r="L5" i="17"/>
  <c r="L4" i="17"/>
  <c r="L3" i="17"/>
  <c r="L2" i="17"/>
  <c r="L28" i="16"/>
  <c r="L27" i="16"/>
  <c r="L26" i="16"/>
  <c r="L25" i="16"/>
  <c r="L24" i="16"/>
  <c r="L23" i="16"/>
  <c r="L22" i="16"/>
  <c r="L21" i="16"/>
  <c r="L20" i="16"/>
  <c r="L19" i="16"/>
  <c r="L18" i="16"/>
  <c r="L17" i="16"/>
  <c r="L16" i="16"/>
  <c r="L15" i="16"/>
  <c r="L14" i="16"/>
  <c r="L13" i="16"/>
  <c r="L12" i="16"/>
  <c r="L11" i="16"/>
  <c r="L10" i="16"/>
  <c r="L9" i="16"/>
  <c r="L8" i="16"/>
  <c r="L7" i="16"/>
  <c r="L6" i="16"/>
  <c r="L5" i="16"/>
  <c r="L4" i="16"/>
  <c r="L3" i="16"/>
  <c r="L2" i="16"/>
  <c r="L34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L13" i="15"/>
  <c r="L12" i="15"/>
  <c r="L11" i="15"/>
  <c r="L10" i="15"/>
  <c r="L9" i="15"/>
  <c r="L8" i="15"/>
  <c r="L7" i="15"/>
  <c r="L6" i="15"/>
  <c r="L5" i="15"/>
  <c r="L4" i="15"/>
  <c r="L3" i="15"/>
  <c r="L29" i="14"/>
  <c r="L28" i="14"/>
  <c r="L27" i="14"/>
  <c r="L26" i="14"/>
  <c r="L25" i="14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11" i="14"/>
  <c r="L10" i="14"/>
  <c r="L9" i="14"/>
  <c r="L8" i="14"/>
  <c r="L7" i="14"/>
  <c r="L6" i="14"/>
  <c r="L5" i="14"/>
  <c r="L4" i="14"/>
  <c r="L3" i="14"/>
  <c r="L2" i="14"/>
  <c r="L23" i="13"/>
  <c r="L22" i="13"/>
  <c r="L21" i="13"/>
  <c r="L20" i="13"/>
  <c r="L19" i="13"/>
  <c r="L18" i="13"/>
  <c r="L17" i="13"/>
  <c r="L16" i="13"/>
  <c r="L15" i="13"/>
  <c r="L14" i="13"/>
  <c r="L13" i="13"/>
  <c r="L12" i="13"/>
  <c r="L11" i="13"/>
  <c r="L10" i="13"/>
  <c r="L9" i="13"/>
  <c r="L8" i="13"/>
  <c r="L7" i="13"/>
  <c r="L6" i="13"/>
  <c r="L5" i="13"/>
  <c r="L4" i="13"/>
  <c r="L3" i="13"/>
  <c r="L2" i="13"/>
  <c r="L64" i="12"/>
  <c r="L63" i="12"/>
  <c r="L62" i="12"/>
  <c r="L61" i="12"/>
  <c r="L60" i="12"/>
  <c r="L59" i="12"/>
  <c r="L58" i="12"/>
  <c r="L57" i="12"/>
  <c r="L56" i="12"/>
  <c r="L55" i="12"/>
  <c r="L54" i="12"/>
  <c r="L53" i="12"/>
  <c r="L52" i="12"/>
  <c r="L51" i="12"/>
  <c r="L50" i="12"/>
  <c r="L49" i="12"/>
  <c r="L48" i="12"/>
  <c r="L47" i="12"/>
  <c r="L46" i="12"/>
  <c r="L45" i="12"/>
  <c r="L44" i="12"/>
  <c r="L43" i="12"/>
  <c r="L42" i="12"/>
  <c r="L41" i="12"/>
  <c r="L40" i="12"/>
  <c r="L39" i="12"/>
  <c r="L38" i="12"/>
  <c r="L37" i="12"/>
  <c r="L36" i="12"/>
  <c r="L35" i="12"/>
  <c r="L34" i="12"/>
  <c r="L33" i="12"/>
  <c r="L32" i="12"/>
  <c r="L31" i="12"/>
  <c r="L30" i="12"/>
  <c r="L29" i="12"/>
  <c r="L28" i="12"/>
  <c r="L27" i="12"/>
  <c r="L26" i="12"/>
  <c r="L25" i="12"/>
  <c r="L24" i="12"/>
  <c r="L23" i="12"/>
  <c r="L22" i="12"/>
  <c r="L21" i="12"/>
  <c r="L20" i="12"/>
  <c r="L19" i="12"/>
  <c r="L18" i="12"/>
  <c r="L17" i="12"/>
  <c r="L16" i="12"/>
  <c r="L15" i="12"/>
  <c r="L14" i="12"/>
  <c r="L13" i="12"/>
  <c r="L12" i="12"/>
  <c r="L11" i="12"/>
  <c r="L10" i="12"/>
  <c r="L9" i="12"/>
  <c r="L8" i="12"/>
  <c r="L7" i="12"/>
  <c r="L6" i="12"/>
  <c r="L5" i="12"/>
  <c r="L4" i="12"/>
  <c r="L3" i="12"/>
  <c r="L2" i="12"/>
  <c r="L37" i="11"/>
  <c r="L36" i="11"/>
  <c r="L35" i="11"/>
  <c r="L34" i="11"/>
  <c r="L33" i="11"/>
  <c r="L32" i="11"/>
  <c r="L31" i="11"/>
  <c r="L30" i="11"/>
  <c r="L29" i="11"/>
  <c r="L28" i="11"/>
  <c r="L27" i="11"/>
  <c r="L26" i="11"/>
  <c r="L25" i="11"/>
  <c r="L24" i="11"/>
  <c r="L23" i="11"/>
  <c r="L22" i="11"/>
  <c r="L21" i="11"/>
  <c r="L20" i="11"/>
  <c r="L19" i="11"/>
  <c r="L18" i="11"/>
  <c r="L17" i="11"/>
  <c r="L16" i="11"/>
  <c r="L15" i="11"/>
  <c r="L14" i="11"/>
  <c r="L13" i="11"/>
  <c r="L12" i="11"/>
  <c r="L11" i="11"/>
  <c r="L10" i="11"/>
  <c r="L9" i="11"/>
  <c r="L8" i="11"/>
  <c r="L7" i="11"/>
  <c r="L6" i="11"/>
  <c r="L5" i="11"/>
  <c r="L4" i="11"/>
  <c r="L3" i="11"/>
  <c r="L2" i="11"/>
  <c r="L19" i="10"/>
  <c r="L18" i="10"/>
  <c r="L17" i="10"/>
  <c r="L16" i="10"/>
  <c r="L15" i="10"/>
  <c r="L14" i="10"/>
  <c r="L13" i="10"/>
  <c r="L12" i="10"/>
  <c r="L11" i="10"/>
  <c r="L10" i="10"/>
  <c r="L9" i="10"/>
  <c r="L8" i="10"/>
  <c r="L7" i="10"/>
  <c r="L6" i="10"/>
  <c r="L5" i="10"/>
  <c r="L4" i="10"/>
  <c r="L3" i="10"/>
  <c r="L2" i="10"/>
  <c r="D69" i="25" l="1"/>
  <c r="D69" i="24"/>
  <c r="D69" i="23"/>
  <c r="D69" i="22"/>
  <c r="D40" i="20"/>
  <c r="D69" i="21"/>
  <c r="B29" i="9"/>
  <c r="B28" i="9"/>
  <c r="D4" i="9"/>
  <c r="C26" i="9" s="1"/>
  <c r="D26" i="9" s="1"/>
  <c r="B37" i="8"/>
  <c r="B36" i="8"/>
  <c r="D4" i="8"/>
  <c r="C34" i="8" s="1"/>
  <c r="D34" i="8" s="1"/>
  <c r="B49" i="7"/>
  <c r="B48" i="7"/>
  <c r="D4" i="7"/>
  <c r="C46" i="7" s="1"/>
  <c r="D46" i="7" s="1"/>
  <c r="B40" i="6"/>
  <c r="B39" i="6"/>
  <c r="D4" i="6"/>
  <c r="C38" i="6" s="1"/>
  <c r="D38" i="6" s="1"/>
  <c r="B41" i="5"/>
  <c r="B40" i="5"/>
  <c r="D4" i="5"/>
  <c r="C39" i="5" s="1"/>
  <c r="D39" i="5" s="1"/>
  <c r="B41" i="4"/>
  <c r="B40" i="4"/>
  <c r="D4" i="4"/>
  <c r="C39" i="4" s="1"/>
  <c r="D39" i="4" s="1"/>
  <c r="B70" i="3"/>
  <c r="B69" i="3"/>
  <c r="D4" i="3"/>
  <c r="C65" i="3" s="1"/>
  <c r="D65" i="3" s="1"/>
  <c r="B44" i="2"/>
  <c r="B43" i="2"/>
  <c r="B4" i="2"/>
  <c r="D4" i="2" s="1"/>
  <c r="B41" i="1"/>
  <c r="B40" i="1"/>
  <c r="D4" i="1"/>
  <c r="C39" i="1" s="1"/>
  <c r="D39" i="1" s="1"/>
  <c r="C7" i="3" l="1"/>
  <c r="D7" i="3" s="1"/>
  <c r="C10" i="3"/>
  <c r="D10" i="3" s="1"/>
  <c r="C12" i="3"/>
  <c r="D12" i="3" s="1"/>
  <c r="C15" i="3"/>
  <c r="D15" i="3" s="1"/>
  <c r="C18" i="3"/>
  <c r="D18" i="3" s="1"/>
  <c r="C20" i="3"/>
  <c r="D20" i="3" s="1"/>
  <c r="C23" i="3"/>
  <c r="D23" i="3" s="1"/>
  <c r="C26" i="3"/>
  <c r="D26" i="3" s="1"/>
  <c r="C28" i="3"/>
  <c r="D28" i="3" s="1"/>
  <c r="C31" i="3"/>
  <c r="D31" i="3" s="1"/>
  <c r="C34" i="3"/>
  <c r="D34" i="3" s="1"/>
  <c r="C36" i="3"/>
  <c r="D36" i="3" s="1"/>
  <c r="C39" i="3"/>
  <c r="D39" i="3" s="1"/>
  <c r="C42" i="3"/>
  <c r="D42" i="3" s="1"/>
  <c r="C44" i="3"/>
  <c r="D44" i="3" s="1"/>
  <c r="C47" i="3"/>
  <c r="D47" i="3" s="1"/>
  <c r="C50" i="3"/>
  <c r="D50" i="3" s="1"/>
  <c r="C52" i="3"/>
  <c r="D52" i="3" s="1"/>
  <c r="C55" i="3"/>
  <c r="D55" i="3" s="1"/>
  <c r="C58" i="3"/>
  <c r="D58" i="3" s="1"/>
  <c r="C60" i="3"/>
  <c r="D60" i="3" s="1"/>
  <c r="C63" i="3"/>
  <c r="D63" i="3" s="1"/>
  <c r="C66" i="3"/>
  <c r="D66" i="3" s="1"/>
  <c r="C6" i="3"/>
  <c r="D6" i="3" s="1"/>
  <c r="C8" i="3"/>
  <c r="D8" i="3" s="1"/>
  <c r="C11" i="3"/>
  <c r="D11" i="3" s="1"/>
  <c r="C14" i="3"/>
  <c r="D14" i="3" s="1"/>
  <c r="C16" i="3"/>
  <c r="D16" i="3" s="1"/>
  <c r="C19" i="3"/>
  <c r="D19" i="3" s="1"/>
  <c r="C22" i="3"/>
  <c r="D22" i="3" s="1"/>
  <c r="C24" i="3"/>
  <c r="D24" i="3" s="1"/>
  <c r="C27" i="3"/>
  <c r="D27" i="3" s="1"/>
  <c r="C30" i="3"/>
  <c r="D30" i="3" s="1"/>
  <c r="C32" i="3"/>
  <c r="D32" i="3" s="1"/>
  <c r="C35" i="3"/>
  <c r="D35" i="3" s="1"/>
  <c r="C38" i="3"/>
  <c r="D38" i="3" s="1"/>
  <c r="C40" i="3"/>
  <c r="D40" i="3" s="1"/>
  <c r="C43" i="3"/>
  <c r="D43" i="3" s="1"/>
  <c r="C46" i="3"/>
  <c r="D46" i="3" s="1"/>
  <c r="C48" i="3"/>
  <c r="D48" i="3" s="1"/>
  <c r="C51" i="3"/>
  <c r="D51" i="3" s="1"/>
  <c r="C54" i="3"/>
  <c r="D54" i="3" s="1"/>
  <c r="C56" i="3"/>
  <c r="D56" i="3" s="1"/>
  <c r="C59" i="3"/>
  <c r="D59" i="3" s="1"/>
  <c r="C62" i="3"/>
  <c r="D62" i="3" s="1"/>
  <c r="C64" i="3"/>
  <c r="D64" i="3" s="1"/>
  <c r="C6" i="9"/>
  <c r="D6" i="9" s="1"/>
  <c r="C6" i="1"/>
  <c r="D6" i="1" s="1"/>
  <c r="C7" i="1"/>
  <c r="D7" i="1" s="1"/>
  <c r="C7" i="6"/>
  <c r="D7" i="6" s="1"/>
  <c r="C11" i="6"/>
  <c r="D11" i="6" s="1"/>
  <c r="C15" i="6"/>
  <c r="D15" i="6" s="1"/>
  <c r="C8" i="1"/>
  <c r="D8" i="1" s="1"/>
  <c r="C8" i="6"/>
  <c r="D8" i="6" s="1"/>
  <c r="C12" i="6"/>
  <c r="D12" i="6" s="1"/>
  <c r="C9" i="6"/>
  <c r="D9" i="6" s="1"/>
  <c r="C13" i="6"/>
  <c r="D13" i="6" s="1"/>
  <c r="C9" i="3"/>
  <c r="D9" i="3" s="1"/>
  <c r="C13" i="3"/>
  <c r="D13" i="3" s="1"/>
  <c r="C17" i="3"/>
  <c r="D17" i="3" s="1"/>
  <c r="C21" i="3"/>
  <c r="D21" i="3" s="1"/>
  <c r="C25" i="3"/>
  <c r="D25" i="3" s="1"/>
  <c r="C29" i="3"/>
  <c r="D29" i="3" s="1"/>
  <c r="C33" i="3"/>
  <c r="D33" i="3" s="1"/>
  <c r="C37" i="3"/>
  <c r="D37" i="3" s="1"/>
  <c r="C41" i="3"/>
  <c r="D41" i="3" s="1"/>
  <c r="C45" i="3"/>
  <c r="D45" i="3" s="1"/>
  <c r="C49" i="3"/>
  <c r="D49" i="3" s="1"/>
  <c r="C53" i="3"/>
  <c r="D53" i="3" s="1"/>
  <c r="C57" i="3"/>
  <c r="D57" i="3" s="1"/>
  <c r="C61" i="3"/>
  <c r="D61" i="3" s="1"/>
  <c r="C6" i="5"/>
  <c r="D6" i="5" s="1"/>
  <c r="C6" i="6"/>
  <c r="D6" i="6" s="1"/>
  <c r="C10" i="6"/>
  <c r="D10" i="6" s="1"/>
  <c r="C14" i="6"/>
  <c r="D14" i="6" s="1"/>
  <c r="C7" i="9"/>
  <c r="D7" i="9" s="1"/>
  <c r="C8" i="9"/>
  <c r="D8" i="9" s="1"/>
  <c r="C9" i="9"/>
  <c r="D9" i="9" s="1"/>
  <c r="C10" i="9"/>
  <c r="D10" i="9" s="1"/>
  <c r="C11" i="9"/>
  <c r="D11" i="9" s="1"/>
  <c r="C12" i="9"/>
  <c r="D12" i="9" s="1"/>
  <c r="C13" i="9"/>
  <c r="D13" i="9" s="1"/>
  <c r="C14" i="9"/>
  <c r="D14" i="9" s="1"/>
  <c r="C15" i="9"/>
  <c r="D15" i="9" s="1"/>
  <c r="C16" i="9"/>
  <c r="D16" i="9" s="1"/>
  <c r="C17" i="9"/>
  <c r="D17" i="9" s="1"/>
  <c r="C18" i="9"/>
  <c r="D18" i="9" s="1"/>
  <c r="C19" i="9"/>
  <c r="D19" i="9" s="1"/>
  <c r="C20" i="9"/>
  <c r="D20" i="9" s="1"/>
  <c r="C21" i="9"/>
  <c r="D21" i="9" s="1"/>
  <c r="C22" i="9"/>
  <c r="D22" i="9" s="1"/>
  <c r="C23" i="9"/>
  <c r="D23" i="9" s="1"/>
  <c r="C24" i="9"/>
  <c r="D24" i="9" s="1"/>
  <c r="C25" i="9"/>
  <c r="D25" i="9" s="1"/>
  <c r="C6" i="8"/>
  <c r="D6" i="8" s="1"/>
  <c r="C7" i="8"/>
  <c r="D7" i="8" s="1"/>
  <c r="C8" i="8"/>
  <c r="D8" i="8" s="1"/>
  <c r="C9" i="8"/>
  <c r="D9" i="8" s="1"/>
  <c r="C10" i="8"/>
  <c r="D10" i="8" s="1"/>
  <c r="C11" i="8"/>
  <c r="D11" i="8" s="1"/>
  <c r="C12" i="8"/>
  <c r="D12" i="8" s="1"/>
  <c r="C13" i="8"/>
  <c r="D13" i="8" s="1"/>
  <c r="C14" i="8"/>
  <c r="D14" i="8" s="1"/>
  <c r="C15" i="8"/>
  <c r="D15" i="8" s="1"/>
  <c r="C16" i="8"/>
  <c r="D16" i="8" s="1"/>
  <c r="C17" i="8"/>
  <c r="D17" i="8" s="1"/>
  <c r="C18" i="8"/>
  <c r="D18" i="8" s="1"/>
  <c r="C19" i="8"/>
  <c r="D19" i="8" s="1"/>
  <c r="C20" i="8"/>
  <c r="D20" i="8" s="1"/>
  <c r="C21" i="8"/>
  <c r="D21" i="8" s="1"/>
  <c r="C22" i="8"/>
  <c r="D22" i="8" s="1"/>
  <c r="C23" i="8"/>
  <c r="D23" i="8" s="1"/>
  <c r="C24" i="8"/>
  <c r="D24" i="8" s="1"/>
  <c r="C25" i="8"/>
  <c r="D25" i="8" s="1"/>
  <c r="C26" i="8"/>
  <c r="D26" i="8" s="1"/>
  <c r="C27" i="8"/>
  <c r="D27" i="8" s="1"/>
  <c r="C28" i="8"/>
  <c r="D28" i="8" s="1"/>
  <c r="C29" i="8"/>
  <c r="D29" i="8" s="1"/>
  <c r="C30" i="8"/>
  <c r="D30" i="8" s="1"/>
  <c r="C31" i="8"/>
  <c r="D31" i="8" s="1"/>
  <c r="C32" i="8"/>
  <c r="D32" i="8" s="1"/>
  <c r="C33" i="8"/>
  <c r="D33" i="8" s="1"/>
  <c r="C6" i="7"/>
  <c r="D6" i="7" s="1"/>
  <c r="C7" i="7"/>
  <c r="D7" i="7" s="1"/>
  <c r="C8" i="7"/>
  <c r="D8" i="7" s="1"/>
  <c r="C9" i="7"/>
  <c r="D9" i="7" s="1"/>
  <c r="C10" i="7"/>
  <c r="D10" i="7" s="1"/>
  <c r="C11" i="7"/>
  <c r="D11" i="7" s="1"/>
  <c r="C12" i="7"/>
  <c r="D12" i="7" s="1"/>
  <c r="C13" i="7"/>
  <c r="D13" i="7" s="1"/>
  <c r="C14" i="7"/>
  <c r="D14" i="7" s="1"/>
  <c r="C15" i="7"/>
  <c r="D15" i="7" s="1"/>
  <c r="C16" i="7"/>
  <c r="D16" i="7" s="1"/>
  <c r="C17" i="7"/>
  <c r="D17" i="7" s="1"/>
  <c r="C18" i="7"/>
  <c r="D18" i="7" s="1"/>
  <c r="C19" i="7"/>
  <c r="D19" i="7" s="1"/>
  <c r="C20" i="7"/>
  <c r="D20" i="7" s="1"/>
  <c r="C21" i="7"/>
  <c r="D21" i="7" s="1"/>
  <c r="C22" i="7"/>
  <c r="D22" i="7" s="1"/>
  <c r="C23" i="7"/>
  <c r="D23" i="7" s="1"/>
  <c r="C24" i="7"/>
  <c r="D24" i="7" s="1"/>
  <c r="C25" i="7"/>
  <c r="D25" i="7" s="1"/>
  <c r="C26" i="7"/>
  <c r="D26" i="7" s="1"/>
  <c r="C27" i="7"/>
  <c r="D27" i="7" s="1"/>
  <c r="C28" i="7"/>
  <c r="D28" i="7" s="1"/>
  <c r="C29" i="7"/>
  <c r="D29" i="7" s="1"/>
  <c r="C30" i="7"/>
  <c r="D30" i="7" s="1"/>
  <c r="C31" i="7"/>
  <c r="D31" i="7" s="1"/>
  <c r="C32" i="7"/>
  <c r="D32" i="7" s="1"/>
  <c r="C33" i="7"/>
  <c r="D33" i="7" s="1"/>
  <c r="C34" i="7"/>
  <c r="D34" i="7" s="1"/>
  <c r="C35" i="7"/>
  <c r="D35" i="7" s="1"/>
  <c r="C36" i="7"/>
  <c r="D36" i="7" s="1"/>
  <c r="C37" i="7"/>
  <c r="D37" i="7" s="1"/>
  <c r="C38" i="7"/>
  <c r="D38" i="7" s="1"/>
  <c r="C39" i="7"/>
  <c r="D39" i="7" s="1"/>
  <c r="C40" i="7"/>
  <c r="D40" i="7" s="1"/>
  <c r="C41" i="7"/>
  <c r="D41" i="7" s="1"/>
  <c r="C42" i="7"/>
  <c r="D42" i="7" s="1"/>
  <c r="C43" i="7"/>
  <c r="D43" i="7" s="1"/>
  <c r="C44" i="7"/>
  <c r="D44" i="7" s="1"/>
  <c r="C45" i="7"/>
  <c r="D45" i="7" s="1"/>
  <c r="C16" i="6"/>
  <c r="D16" i="6" s="1"/>
  <c r="C17" i="6"/>
  <c r="D17" i="6" s="1"/>
  <c r="C18" i="6"/>
  <c r="D18" i="6" s="1"/>
  <c r="C19" i="6"/>
  <c r="D19" i="6" s="1"/>
  <c r="C20" i="6"/>
  <c r="D20" i="6" s="1"/>
  <c r="C21" i="6"/>
  <c r="D21" i="6" s="1"/>
  <c r="C22" i="6"/>
  <c r="D22" i="6" s="1"/>
  <c r="C23" i="6"/>
  <c r="D23" i="6" s="1"/>
  <c r="C24" i="6"/>
  <c r="D24" i="6" s="1"/>
  <c r="C25" i="6"/>
  <c r="D25" i="6" s="1"/>
  <c r="C26" i="6"/>
  <c r="D26" i="6" s="1"/>
  <c r="C27" i="6"/>
  <c r="D27" i="6" s="1"/>
  <c r="C28" i="6"/>
  <c r="D28" i="6" s="1"/>
  <c r="C29" i="6"/>
  <c r="D29" i="6" s="1"/>
  <c r="C30" i="6"/>
  <c r="D30" i="6" s="1"/>
  <c r="C31" i="6"/>
  <c r="D31" i="6" s="1"/>
  <c r="C32" i="6"/>
  <c r="D32" i="6" s="1"/>
  <c r="C33" i="6"/>
  <c r="D33" i="6" s="1"/>
  <c r="C34" i="6"/>
  <c r="D34" i="6" s="1"/>
  <c r="C35" i="6"/>
  <c r="D35" i="6" s="1"/>
  <c r="C36" i="6"/>
  <c r="D36" i="6" s="1"/>
  <c r="C37" i="6"/>
  <c r="D37" i="6" s="1"/>
  <c r="C7" i="5"/>
  <c r="D7" i="5" s="1"/>
  <c r="C8" i="5"/>
  <c r="D8" i="5" s="1"/>
  <c r="C9" i="5"/>
  <c r="D9" i="5" s="1"/>
  <c r="C10" i="5"/>
  <c r="D10" i="5" s="1"/>
  <c r="C11" i="5"/>
  <c r="D11" i="5" s="1"/>
  <c r="C12" i="5"/>
  <c r="D12" i="5" s="1"/>
  <c r="C13" i="5"/>
  <c r="D13" i="5" s="1"/>
  <c r="C14" i="5"/>
  <c r="D14" i="5" s="1"/>
  <c r="C15" i="5"/>
  <c r="D15" i="5" s="1"/>
  <c r="C16" i="5"/>
  <c r="D16" i="5" s="1"/>
  <c r="C17" i="5"/>
  <c r="D17" i="5" s="1"/>
  <c r="C18" i="5"/>
  <c r="D18" i="5" s="1"/>
  <c r="C19" i="5"/>
  <c r="D19" i="5" s="1"/>
  <c r="C20" i="5"/>
  <c r="D20" i="5" s="1"/>
  <c r="C21" i="5"/>
  <c r="D21" i="5" s="1"/>
  <c r="C22" i="5"/>
  <c r="D22" i="5" s="1"/>
  <c r="C23" i="5"/>
  <c r="D23" i="5" s="1"/>
  <c r="C24" i="5"/>
  <c r="D24" i="5" s="1"/>
  <c r="C25" i="5"/>
  <c r="D25" i="5" s="1"/>
  <c r="C26" i="5"/>
  <c r="D26" i="5" s="1"/>
  <c r="C27" i="5"/>
  <c r="D27" i="5" s="1"/>
  <c r="C28" i="5"/>
  <c r="D28" i="5" s="1"/>
  <c r="C29" i="5"/>
  <c r="D29" i="5" s="1"/>
  <c r="C30" i="5"/>
  <c r="D30" i="5" s="1"/>
  <c r="C31" i="5"/>
  <c r="D31" i="5" s="1"/>
  <c r="C32" i="5"/>
  <c r="D32" i="5" s="1"/>
  <c r="C33" i="5"/>
  <c r="D33" i="5" s="1"/>
  <c r="C34" i="5"/>
  <c r="D34" i="5" s="1"/>
  <c r="C35" i="5"/>
  <c r="D35" i="5" s="1"/>
  <c r="C36" i="5"/>
  <c r="D36" i="5" s="1"/>
  <c r="C37" i="5"/>
  <c r="D37" i="5" s="1"/>
  <c r="C38" i="5"/>
  <c r="D38" i="5" s="1"/>
  <c r="C6" i="4"/>
  <c r="D6" i="4" s="1"/>
  <c r="C7" i="4"/>
  <c r="D7" i="4" s="1"/>
  <c r="C8" i="4"/>
  <c r="D8" i="4" s="1"/>
  <c r="C9" i="4"/>
  <c r="D9" i="4" s="1"/>
  <c r="C10" i="4"/>
  <c r="D10" i="4" s="1"/>
  <c r="C11" i="4"/>
  <c r="D11" i="4" s="1"/>
  <c r="C12" i="4"/>
  <c r="D12" i="4" s="1"/>
  <c r="C13" i="4"/>
  <c r="D13" i="4" s="1"/>
  <c r="C14" i="4"/>
  <c r="D14" i="4" s="1"/>
  <c r="C15" i="4"/>
  <c r="D15" i="4" s="1"/>
  <c r="C16" i="4"/>
  <c r="D16" i="4" s="1"/>
  <c r="C17" i="4"/>
  <c r="D17" i="4" s="1"/>
  <c r="C18" i="4"/>
  <c r="D18" i="4" s="1"/>
  <c r="C19" i="4"/>
  <c r="D19" i="4" s="1"/>
  <c r="C20" i="4"/>
  <c r="D20" i="4" s="1"/>
  <c r="C21" i="4"/>
  <c r="D21" i="4" s="1"/>
  <c r="C22" i="4"/>
  <c r="D22" i="4" s="1"/>
  <c r="C23" i="4"/>
  <c r="D23" i="4" s="1"/>
  <c r="C24" i="4"/>
  <c r="D24" i="4" s="1"/>
  <c r="C25" i="4"/>
  <c r="D25" i="4" s="1"/>
  <c r="C26" i="4"/>
  <c r="D26" i="4" s="1"/>
  <c r="C27" i="4"/>
  <c r="D27" i="4" s="1"/>
  <c r="C28" i="4"/>
  <c r="D28" i="4" s="1"/>
  <c r="C29" i="4"/>
  <c r="D29" i="4" s="1"/>
  <c r="C30" i="4"/>
  <c r="D30" i="4" s="1"/>
  <c r="C31" i="4"/>
  <c r="D31" i="4" s="1"/>
  <c r="C32" i="4"/>
  <c r="D32" i="4" s="1"/>
  <c r="C33" i="4"/>
  <c r="D33" i="4" s="1"/>
  <c r="C34" i="4"/>
  <c r="D34" i="4" s="1"/>
  <c r="C35" i="4"/>
  <c r="D35" i="4" s="1"/>
  <c r="C36" i="4"/>
  <c r="D36" i="4" s="1"/>
  <c r="C37" i="4"/>
  <c r="D37" i="4" s="1"/>
  <c r="C38" i="4"/>
  <c r="D38" i="4" s="1"/>
  <c r="C41" i="2"/>
  <c r="D41" i="2" s="1"/>
  <c r="C40" i="2"/>
  <c r="D40" i="2" s="1"/>
  <c r="C39" i="2"/>
  <c r="D39" i="2" s="1"/>
  <c r="C38" i="2"/>
  <c r="D38" i="2" s="1"/>
  <c r="C37" i="2"/>
  <c r="D37" i="2" s="1"/>
  <c r="C36" i="2"/>
  <c r="D36" i="2" s="1"/>
  <c r="C35" i="2"/>
  <c r="D35" i="2" s="1"/>
  <c r="C34" i="2"/>
  <c r="D34" i="2" s="1"/>
  <c r="C33" i="2"/>
  <c r="D33" i="2" s="1"/>
  <c r="C32" i="2"/>
  <c r="D32" i="2" s="1"/>
  <c r="C31" i="2"/>
  <c r="D31" i="2" s="1"/>
  <c r="C30" i="2"/>
  <c r="D30" i="2" s="1"/>
  <c r="C29" i="2"/>
  <c r="D29" i="2" s="1"/>
  <c r="C28" i="2"/>
  <c r="D28" i="2" s="1"/>
  <c r="C27" i="2"/>
  <c r="D27" i="2" s="1"/>
  <c r="C26" i="2"/>
  <c r="D26" i="2" s="1"/>
  <c r="C25" i="2"/>
  <c r="D25" i="2" s="1"/>
  <c r="C24" i="2"/>
  <c r="D24" i="2" s="1"/>
  <c r="C23" i="2"/>
  <c r="D23" i="2" s="1"/>
  <c r="C22" i="2"/>
  <c r="D22" i="2" s="1"/>
  <c r="C21" i="2"/>
  <c r="D21" i="2" s="1"/>
  <c r="C20" i="2"/>
  <c r="D20" i="2" s="1"/>
  <c r="C19" i="2"/>
  <c r="D19" i="2" s="1"/>
  <c r="C18" i="2"/>
  <c r="D18" i="2" s="1"/>
  <c r="C17" i="2"/>
  <c r="D17" i="2" s="1"/>
  <c r="C16" i="2"/>
  <c r="D16" i="2" s="1"/>
  <c r="C15" i="2"/>
  <c r="D15" i="2" s="1"/>
  <c r="C14" i="2"/>
  <c r="D14" i="2" s="1"/>
  <c r="C13" i="2"/>
  <c r="D13" i="2" s="1"/>
  <c r="C12" i="2"/>
  <c r="D12" i="2" s="1"/>
  <c r="C11" i="2"/>
  <c r="D11" i="2" s="1"/>
  <c r="C10" i="2"/>
  <c r="D10" i="2" s="1"/>
  <c r="C9" i="2"/>
  <c r="D9" i="2" s="1"/>
  <c r="C8" i="2"/>
  <c r="D8" i="2" s="1"/>
  <c r="C7" i="2"/>
  <c r="D7" i="2" s="1"/>
  <c r="C6" i="2"/>
  <c r="D6" i="2" s="1"/>
  <c r="C9" i="1"/>
  <c r="D9" i="1" s="1"/>
  <c r="C10" i="1"/>
  <c r="D10" i="1" s="1"/>
  <c r="C11" i="1"/>
  <c r="D11" i="1" s="1"/>
  <c r="C12" i="1"/>
  <c r="D12" i="1" s="1"/>
  <c r="C13" i="1"/>
  <c r="D13" i="1" s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20" i="1"/>
  <c r="D20" i="1" s="1"/>
  <c r="C21" i="1"/>
  <c r="D21" i="1" s="1"/>
  <c r="C22" i="1"/>
  <c r="D22" i="1" s="1"/>
  <c r="C23" i="1"/>
  <c r="D23" i="1" s="1"/>
  <c r="C24" i="1"/>
  <c r="D24" i="1" s="1"/>
  <c r="C25" i="1"/>
  <c r="D25" i="1" s="1"/>
  <c r="C26" i="1"/>
  <c r="D26" i="1" s="1"/>
  <c r="C27" i="1"/>
  <c r="D27" i="1" s="1"/>
  <c r="C28" i="1"/>
  <c r="D28" i="1" s="1"/>
  <c r="C29" i="1"/>
  <c r="D29" i="1" s="1"/>
  <c r="C30" i="1"/>
  <c r="D30" i="1" s="1"/>
  <c r="C31" i="1"/>
  <c r="D31" i="1" s="1"/>
  <c r="C32" i="1"/>
  <c r="D32" i="1" s="1"/>
  <c r="C33" i="1"/>
  <c r="D33" i="1" s="1"/>
  <c r="C34" i="1"/>
  <c r="D34" i="1" s="1"/>
  <c r="C35" i="1"/>
  <c r="D35" i="1" s="1"/>
  <c r="C36" i="1"/>
  <c r="D36" i="1" s="1"/>
  <c r="C37" i="1"/>
  <c r="D37" i="1" s="1"/>
  <c r="C38" i="1"/>
  <c r="D38" i="1" s="1"/>
  <c r="D69" i="3" l="1"/>
  <c r="D40" i="1"/>
  <c r="D40" i="5"/>
  <c r="D39" i="6"/>
  <c r="D28" i="9"/>
  <c r="D36" i="8"/>
  <c r="D48" i="7"/>
  <c r="D40" i="4"/>
  <c r="D43" i="2"/>
</calcChain>
</file>

<file path=xl/sharedStrings.xml><?xml version="1.0" encoding="utf-8"?>
<sst xmlns="http://schemas.openxmlformats.org/spreadsheetml/2006/main" count="3251" uniqueCount="750">
  <si>
    <t>BP Cruise R/V Bellows May 2012</t>
  </si>
  <si>
    <t>Station C1</t>
  </si>
  <si>
    <t>Stub 1952</t>
  </si>
  <si>
    <t>Depth = Surface</t>
  </si>
  <si>
    <t xml:space="preserve">volume (L) = </t>
  </si>
  <si>
    <t>Fields of view =</t>
  </si>
  <si>
    <t xml:space="preserve">% of filter = </t>
  </si>
  <si>
    <t>Species identifier</t>
  </si>
  <si>
    <t>Cells</t>
  </si>
  <si>
    <t>Cells/filter</t>
  </si>
  <si>
    <t>Cells/liter</t>
  </si>
  <si>
    <t>Cyclotella choctawhatcheeana</t>
  </si>
  <si>
    <t>Gephyrocapsa10703</t>
  </si>
  <si>
    <t>Planothidium10704</t>
  </si>
  <si>
    <t>Syracosphaera10705</t>
  </si>
  <si>
    <t>Rhabdosphaera10518</t>
  </si>
  <si>
    <t>Diploneis10706</t>
  </si>
  <si>
    <t>Thalassionema10644</t>
  </si>
  <si>
    <t>Achnanthes10707/09</t>
  </si>
  <si>
    <t>Nitzschia10708</t>
  </si>
  <si>
    <t>Skeletonema10710</t>
  </si>
  <si>
    <t>Gephyrocapsa10619</t>
  </si>
  <si>
    <t>centric10711</t>
  </si>
  <si>
    <t>Anaulus10655</t>
  </si>
  <si>
    <t>Achnanthes10712</t>
  </si>
  <si>
    <t>Amphora10629</t>
  </si>
  <si>
    <t>naviculoid10713</t>
  </si>
  <si>
    <t>Cocconeis10658</t>
  </si>
  <si>
    <t>spore10714</t>
  </si>
  <si>
    <t>Achnanthes10715</t>
  </si>
  <si>
    <t>Navicula girdle view</t>
  </si>
  <si>
    <t>Cocconeis10618</t>
  </si>
  <si>
    <t>Thalassiosira oceanica</t>
  </si>
  <si>
    <t>Prorocentrum balticum</t>
  </si>
  <si>
    <t>Cerataulina10716</t>
  </si>
  <si>
    <t>Nitzschia10666</t>
  </si>
  <si>
    <t>Guinardia</t>
  </si>
  <si>
    <t>Achnanthes10717</t>
  </si>
  <si>
    <t>Mastogloia10719</t>
  </si>
  <si>
    <t>Fallacia10720</t>
  </si>
  <si>
    <t>TOTAL</t>
  </si>
  <si>
    <t>number of species</t>
  </si>
  <si>
    <t>Station C8</t>
  </si>
  <si>
    <t>Stub = 1979</t>
  </si>
  <si>
    <t>Hemiaulus10724</t>
  </si>
  <si>
    <t>Leptocylindrus danica 10690</t>
  </si>
  <si>
    <t>Lorica10725</t>
  </si>
  <si>
    <t>Emiliana huxleyi</t>
  </si>
  <si>
    <t>Syracosphaera10516</t>
  </si>
  <si>
    <t>Nitzschia10660</t>
  </si>
  <si>
    <t>Chaetoceros10726</t>
  </si>
  <si>
    <t>Syracosphaera10503</t>
  </si>
  <si>
    <t>Gephyrocapsa10728</t>
  </si>
  <si>
    <t>Cerataulina10729</t>
  </si>
  <si>
    <t>Rhizosolenia10730</t>
  </si>
  <si>
    <t>Chaetoceros10731</t>
  </si>
  <si>
    <t>Nitzschia10733</t>
  </si>
  <si>
    <t>Chaetoceros10736</t>
  </si>
  <si>
    <t>Rhizosolenia10737</t>
  </si>
  <si>
    <t>Syracosphaera10738</t>
  </si>
  <si>
    <t>Chaetoceros10739</t>
  </si>
  <si>
    <t>Guinardia10698</t>
  </si>
  <si>
    <t>Chaetoceros10740</t>
  </si>
  <si>
    <t>Proboscia alata</t>
  </si>
  <si>
    <t>Nitzschia10743</t>
  </si>
  <si>
    <t>Hemiaulus10744</t>
  </si>
  <si>
    <t>Chaetoceros10746</t>
  </si>
  <si>
    <t>Chaetoceros10747</t>
  </si>
  <si>
    <t>Haslea wawrikae</t>
  </si>
  <si>
    <t>Thalassionema10748</t>
  </si>
  <si>
    <t>Thalassiothrix10750</t>
  </si>
  <si>
    <t>Prorocentrum10753</t>
  </si>
  <si>
    <t>Eucampia10754</t>
  </si>
  <si>
    <t>coccolith10755</t>
  </si>
  <si>
    <t>Depth = 20 meters</t>
  </si>
  <si>
    <t>Stub = 1980</t>
  </si>
  <si>
    <t>Nitzschia10856</t>
  </si>
  <si>
    <t>Dinoflagellate10857</t>
  </si>
  <si>
    <t>Nitzschia10858</t>
  </si>
  <si>
    <t>Haslea10859</t>
  </si>
  <si>
    <t>Rhabdosphaera clavigera</t>
  </si>
  <si>
    <t>Corisphaera10863</t>
  </si>
  <si>
    <t>Umbellosphaera tenuis</t>
  </si>
  <si>
    <t>Thalassionema frauenfeldii</t>
  </si>
  <si>
    <t>Syracosphaera pulchra</t>
  </si>
  <si>
    <t>Zygosphaera10854</t>
  </si>
  <si>
    <t>Syracosphaara10868</t>
  </si>
  <si>
    <t>Calyptrosphaera10869</t>
  </si>
  <si>
    <t>Discosphaera tubifera</t>
  </si>
  <si>
    <t>Nitzschia10870</t>
  </si>
  <si>
    <t>Nitzschai10743</t>
  </si>
  <si>
    <t>Prorocentrum10871</t>
  </si>
  <si>
    <t>Umbellosphaera irregularis</t>
  </si>
  <si>
    <t>Guindardia delicatula</t>
  </si>
  <si>
    <t>Syracolithus quadriperforatus</t>
  </si>
  <si>
    <t>Dactyliosolen10874</t>
  </si>
  <si>
    <t>Syracosphaera10877</t>
  </si>
  <si>
    <t>Pseudonitzschia spp</t>
  </si>
  <si>
    <t>Haslea wawrickae</t>
  </si>
  <si>
    <t>Thalassionema10878</t>
  </si>
  <si>
    <t>Ceratium10879</t>
  </si>
  <si>
    <t>Dinoflagellate10880</t>
  </si>
  <si>
    <t>Achanthoica10881</t>
  </si>
  <si>
    <t>Zygosphaera10883</t>
  </si>
  <si>
    <t>Leptocylindrus danica</t>
  </si>
  <si>
    <t>Nitzschia10884</t>
  </si>
  <si>
    <t>Dinoflagellate10894</t>
  </si>
  <si>
    <t>Helladosphaera10893</t>
  </si>
  <si>
    <t>Nitzschai10892</t>
  </si>
  <si>
    <t>Calyptrosphaera10891</t>
  </si>
  <si>
    <t>Chaetoceros 10885</t>
  </si>
  <si>
    <t>Gephyrocapsa10888</t>
  </si>
  <si>
    <t>Syracolithus10889</t>
  </si>
  <si>
    <t>Syracosphaera10890</t>
  </si>
  <si>
    <t>Calciosolenia murrayi</t>
  </si>
  <si>
    <t>Sphaerocalyptra10895</t>
  </si>
  <si>
    <t>Corisphaera10896</t>
  </si>
  <si>
    <t>Prorocentrum10646</t>
  </si>
  <si>
    <t>Coccolithus10897</t>
  </si>
  <si>
    <t>Chaetoceros10898</t>
  </si>
  <si>
    <t>Homozygosphaera10899</t>
  </si>
  <si>
    <t>Ceratium10900</t>
  </si>
  <si>
    <t>Hemiaulus sinensis</t>
  </si>
  <si>
    <t>Oxytoxum variabile</t>
  </si>
  <si>
    <t>naviculoid10903</t>
  </si>
  <si>
    <t>Dinoflagellate10904</t>
  </si>
  <si>
    <t>Umbilicosphaera sibogae</t>
  </si>
  <si>
    <t>Syracosphaera 10908</t>
  </si>
  <si>
    <t>Hemiaulus hauckii</t>
  </si>
  <si>
    <t>Asteromphalus10911</t>
  </si>
  <si>
    <t>Nitzschia10914</t>
  </si>
  <si>
    <t>Syracosphaera10916</t>
  </si>
  <si>
    <t>Depth = 40 meters</t>
  </si>
  <si>
    <t>Stub = 1981</t>
  </si>
  <si>
    <t xml:space="preserve">Umbellisphaera tenuis </t>
  </si>
  <si>
    <t>Nitzschia10917</t>
  </si>
  <si>
    <t>Pseudonitzschia10918</t>
  </si>
  <si>
    <t>Nitzschia10920</t>
  </si>
  <si>
    <t>Prorocentrum (spore10646)</t>
  </si>
  <si>
    <t>coccolith10922</t>
  </si>
  <si>
    <t>Umbellisphaera irregularis</t>
  </si>
  <si>
    <t>Mastogloia rostrata</t>
  </si>
  <si>
    <t>Periphyllophora10925</t>
  </si>
  <si>
    <t>Nitzschia10927</t>
  </si>
  <si>
    <t>Chaetoceros10928</t>
  </si>
  <si>
    <t>Nitzschia10929</t>
  </si>
  <si>
    <t>Chaetoceros10931</t>
  </si>
  <si>
    <t>coccolith10932</t>
  </si>
  <si>
    <t>Gephyrocapsa10933</t>
  </si>
  <si>
    <t>Dactyliosolen10934</t>
  </si>
  <si>
    <t>Nitzschia10935</t>
  </si>
  <si>
    <t>Homozygosphaera10936</t>
  </si>
  <si>
    <t>Calyptrosphaera10937</t>
  </si>
  <si>
    <t>foraminiferan10938</t>
  </si>
  <si>
    <t>Depth = 60 meters</t>
  </si>
  <si>
    <t>Stub = 1982</t>
  </si>
  <si>
    <t>Gephyrocapsa10939</t>
  </si>
  <si>
    <t>Nitzschia10941</t>
  </si>
  <si>
    <t>Thalassiosira10963</t>
  </si>
  <si>
    <t>radiolarian(?)10945</t>
  </si>
  <si>
    <t>Syracosphaera10946</t>
  </si>
  <si>
    <t>radiolarian10947</t>
  </si>
  <si>
    <t>Navicula10948</t>
  </si>
  <si>
    <t>Syracosphaera10949</t>
  </si>
  <si>
    <t>Nitzschia10950</t>
  </si>
  <si>
    <t>Syracosphaera10951</t>
  </si>
  <si>
    <t>Fallacia10952</t>
  </si>
  <si>
    <t>Pseudonitzschia10954</t>
  </si>
  <si>
    <t>coccolith10955</t>
  </si>
  <si>
    <t>Chaetoceros sp.</t>
  </si>
  <si>
    <t>Syracosphaera10956</t>
  </si>
  <si>
    <t>Michaelsarsia10957</t>
  </si>
  <si>
    <t>Dictyosphaera tubifera</t>
  </si>
  <si>
    <t>Syracolithus10959</t>
  </si>
  <si>
    <t>Syracosphaera10960</t>
  </si>
  <si>
    <t>Syracosphaera10961</t>
  </si>
  <si>
    <t>Umbelicosphaera10962</t>
  </si>
  <si>
    <t>Eucampia10964</t>
  </si>
  <si>
    <t>Nitzschia10966</t>
  </si>
  <si>
    <t>Depth = 80 meters</t>
  </si>
  <si>
    <t>Stub = 1983</t>
  </si>
  <si>
    <t>Minidiscus10967</t>
  </si>
  <si>
    <t>Calciosolenia10968</t>
  </si>
  <si>
    <t>Calciopappus10969</t>
  </si>
  <si>
    <t>Syracosphaera10971</t>
  </si>
  <si>
    <t>Algirosphaera10972</t>
  </si>
  <si>
    <t>Thalassionema10973</t>
  </si>
  <si>
    <t>Thalassiosira10974</t>
  </si>
  <si>
    <t>Nitzschia10979</t>
  </si>
  <si>
    <t>Algirosphaera10978</t>
  </si>
  <si>
    <t>Pseudonitzschia10984</t>
  </si>
  <si>
    <t>Nitzschia10985</t>
  </si>
  <si>
    <t>Cylindrotheca10987</t>
  </si>
  <si>
    <t>Nitzschia10988</t>
  </si>
  <si>
    <t>Prorocentrum10990</t>
  </si>
  <si>
    <t>Syracosphaera10991</t>
  </si>
  <si>
    <t>centric diatom 10992</t>
  </si>
  <si>
    <t>coccolith10993</t>
  </si>
  <si>
    <t>Skeletonema costatum</t>
  </si>
  <si>
    <t>Florisphaera profunda</t>
  </si>
  <si>
    <t>Detonula pumila</t>
  </si>
  <si>
    <t>Haslea10994</t>
  </si>
  <si>
    <t>Bacteriastrum sp.</t>
  </si>
  <si>
    <t>Thalassiosira10995</t>
  </si>
  <si>
    <t>Michaelsarsia10998</t>
  </si>
  <si>
    <t>Depth = 100 meters</t>
  </si>
  <si>
    <t>Stub = 1984</t>
  </si>
  <si>
    <t>Nitzschia11000</t>
  </si>
  <si>
    <t>Nitzschia11002</t>
  </si>
  <si>
    <t>Thalassiosira11003</t>
  </si>
  <si>
    <t>Pseudonitzschia11005</t>
  </si>
  <si>
    <t>Minidiscus11006</t>
  </si>
  <si>
    <t>Thalassionema nitzschioides</t>
  </si>
  <si>
    <t>stomatocyst</t>
  </si>
  <si>
    <t>Nanoneis haslea</t>
  </si>
  <si>
    <t>Thalassiosira11010</t>
  </si>
  <si>
    <t>Nitzschia11012</t>
  </si>
  <si>
    <t>Diploneis11013</t>
  </si>
  <si>
    <t>winged spore11014</t>
  </si>
  <si>
    <t>Cylindrotheca closterium</t>
  </si>
  <si>
    <t>Shionodiscus oestrupii</t>
  </si>
  <si>
    <t>Navicula11015</t>
  </si>
  <si>
    <t>Gephyrocapsa11020</t>
  </si>
  <si>
    <t>Navicula11021</t>
  </si>
  <si>
    <t>Thalassiosira11022</t>
  </si>
  <si>
    <t>Thalassiosira proschkinae</t>
  </si>
  <si>
    <t>Dactyliosolen</t>
  </si>
  <si>
    <t>Thalassiosira sp.</t>
  </si>
  <si>
    <t>Depth = 120 meters</t>
  </si>
  <si>
    <t>Stub = 1985</t>
  </si>
  <si>
    <t>Thalassiosira11026</t>
  </si>
  <si>
    <t>winged spore</t>
  </si>
  <si>
    <t>Nitzschia11027</t>
  </si>
  <si>
    <t>Thalassiosira11028</t>
  </si>
  <si>
    <t>Thalassiosira11029</t>
  </si>
  <si>
    <t>Navicula sp.</t>
  </si>
  <si>
    <t>Nitzschia10940</t>
  </si>
  <si>
    <t>Gephyrocapsa10953</t>
  </si>
  <si>
    <t>Nitzschia10977</t>
  </si>
  <si>
    <t>Nitzschia11033</t>
  </si>
  <si>
    <t>Thalassionema11034</t>
  </si>
  <si>
    <t>Haslea11037</t>
  </si>
  <si>
    <t>Thalassiosira10942</t>
  </si>
  <si>
    <t>Thalassiosira11038</t>
  </si>
  <si>
    <t>Depth = 150 meters</t>
  </si>
  <si>
    <t>Stub = 1986</t>
  </si>
  <si>
    <t>Nitzschia11039</t>
  </si>
  <si>
    <t>Minidiscus chilensis</t>
  </si>
  <si>
    <t>Thalassiosira11040</t>
  </si>
  <si>
    <t>Minidiscus11041</t>
  </si>
  <si>
    <t>Nitzschia11042</t>
  </si>
  <si>
    <t>Gephyrocapsa11044</t>
  </si>
  <si>
    <t>Minidiscus trioculatus</t>
  </si>
  <si>
    <t>Haslea11047</t>
  </si>
  <si>
    <t>Associated image files (from filter)</t>
  </si>
  <si>
    <t>Paulinella ovalis</t>
  </si>
  <si>
    <t>Fragilariopsis cf pseudonana</t>
  </si>
  <si>
    <t>Count conducted by Nienow 6-12-2012</t>
  </si>
  <si>
    <t>Count conducted by Nienow 6-14-2012</t>
  </si>
  <si>
    <t>Count conducted by Nienow 8-23-2012</t>
  </si>
  <si>
    <t>Count conducted by Nienow 8-28-2012</t>
  </si>
  <si>
    <t>Count conducted by Nienow 8-30-2012</t>
  </si>
  <si>
    <t>Count conducted by Nienow 9-1-2012</t>
  </si>
  <si>
    <t>Count conducted by Nienow 9-3-2012</t>
  </si>
  <si>
    <t>Count conducted by Nienow 9-7-2012</t>
  </si>
  <si>
    <t>Count conducted by Nienow 9-6-2012</t>
  </si>
  <si>
    <t>Achnanthes10707, Achanthes10709</t>
  </si>
  <si>
    <t>Nitzschia cf sicula var</t>
  </si>
  <si>
    <t>Chaetoceros10741, Chaetoceros10741a</t>
  </si>
  <si>
    <t>Chaetoceros affine</t>
  </si>
  <si>
    <t>Chaetoceros didyma</t>
  </si>
  <si>
    <t>Thalassionema10748, Thalassionema10748a</t>
  </si>
  <si>
    <t>Thalassiothrix10750, Thalassiothrix10750a, Thalassiothrix10750b</t>
  </si>
  <si>
    <t>Chaetoceros10731, Chaetoceros10731a</t>
  </si>
  <si>
    <t>Chaetoceros10726, Chaetoceros10726a</t>
  </si>
  <si>
    <t>Thoracosphaera11045</t>
  </si>
  <si>
    <t>Cyclotella cf. litoralis</t>
  </si>
  <si>
    <t>Cyclotella11050</t>
  </si>
  <si>
    <t>Chaetoceros spore</t>
  </si>
  <si>
    <t>spore11043</t>
  </si>
  <si>
    <t>Minidiscus11046</t>
  </si>
  <si>
    <t>Haslea11047, Haslea11047a, Haslea11047b</t>
  </si>
  <si>
    <t>Neodelphineis indica</t>
  </si>
  <si>
    <t>Neodelphineis11030, Neodelphineis11030a, Neodelphineis11030b</t>
  </si>
  <si>
    <t>Thalassionema11034, Thalassionema11034a, Thalassionema11034b</t>
  </si>
  <si>
    <t>Nitzschia11000, Nitzschia11000a</t>
  </si>
  <si>
    <t>Thalassiosira11003, Thalassiosira11003a</t>
  </si>
  <si>
    <t>Cyclotella11007</t>
  </si>
  <si>
    <t>Cocconeis11011</t>
  </si>
  <si>
    <t>Florisphaera11009</t>
  </si>
  <si>
    <t>stomatocyst11008</t>
  </si>
  <si>
    <t>Neodelphineis11017</t>
  </si>
  <si>
    <t>coccolith11025</t>
  </si>
  <si>
    <t>Minidiscus11006, Minidiscus11024</t>
  </si>
  <si>
    <t>Neodelphineis11017, Neodelphineis11017a, Neodelphineis11017b, Neodelphineis11023</t>
  </si>
  <si>
    <t>Corethron criophilum</t>
  </si>
  <si>
    <t>Thalassiosira10970</t>
  </si>
  <si>
    <t>Thalassiosira10974, Thalassiosira10974a</t>
  </si>
  <si>
    <t>Nitzschia10976</t>
  </si>
  <si>
    <t>Nitzschia10976, Nitzschia10976a, Nitzschia10979, Nitzschia10979a,Nitzschia10979b,Nitzschia10979c</t>
  </si>
  <si>
    <t>radiolarian10945</t>
  </si>
  <si>
    <t>Umbilicosphaera10944</t>
  </si>
  <si>
    <t>Michaelsarsia10957, Michaelsarsia10957a</t>
  </si>
  <si>
    <t>Thalassiosira10942, Thalassiosira10963</t>
  </si>
  <si>
    <t>Syracosphaera10960, Syracosphaera10965</t>
  </si>
  <si>
    <t>Pseudonitzschia10918, Pseudonitzschia10918a</t>
  </si>
  <si>
    <t>cluster of filaments</t>
  </si>
  <si>
    <t xml:space="preserve"> filaments10924</t>
  </si>
  <si>
    <t>Periphyllophora10925, Periphyllophora10925a</t>
  </si>
  <si>
    <t>Haslea10859, Haslea10859a, Haslea10859b, Haslea10859c</t>
  </si>
  <si>
    <t>Thalassionema10864, Thalassionema10864a, Thalassionema10864b</t>
  </si>
  <si>
    <t>Dactyliosolen10874, Dactyliosolen10874a</t>
  </si>
  <si>
    <t>Syracolithus10873</t>
  </si>
  <si>
    <t>Umbellosphaera</t>
  </si>
  <si>
    <t>Achanthoica10881, Achanthoica10881a</t>
  </si>
  <si>
    <t>Chaetoceros 10885, Chaetoceros 10885a</t>
  </si>
  <si>
    <t>Rhabdosphaera</t>
  </si>
  <si>
    <t>Rhabdosphaera10901</t>
  </si>
  <si>
    <t>Umbellosphaera10872, Umbellosphaera10887</t>
  </si>
  <si>
    <t>Daktylethra10912, Daktylethra10912a</t>
  </si>
  <si>
    <t>Nitzschia10914, Nitzschia10914a</t>
  </si>
  <si>
    <t>Oxytoxum scolopax</t>
  </si>
  <si>
    <t>Hemiaulus10902</t>
  </si>
  <si>
    <t>Umbilicosphaera10907</t>
  </si>
  <si>
    <t>Zygosphaera10854, Zygosphaera10854a, Zygosphaera10876</t>
  </si>
  <si>
    <t>Syracosphaera10867, Syracosphaera10905, Syracosphaera10905a</t>
  </si>
  <si>
    <t>VSU--SEM JEOL 640LV</t>
  </si>
  <si>
    <t>Gephyrocapsa</t>
  </si>
  <si>
    <t>Planothidium</t>
  </si>
  <si>
    <t>Syracosphaera</t>
  </si>
  <si>
    <t>Diploneis</t>
  </si>
  <si>
    <t>Achnanthes</t>
  </si>
  <si>
    <t>Nitzschia</t>
  </si>
  <si>
    <t>Skeletonema</t>
  </si>
  <si>
    <t>centric</t>
  </si>
  <si>
    <t>naviculoid</t>
  </si>
  <si>
    <t>Cerataulina</t>
  </si>
  <si>
    <t>Mastogloia</t>
  </si>
  <si>
    <t>Fallacia</t>
  </si>
  <si>
    <t>Number</t>
  </si>
  <si>
    <t>Stub</t>
  </si>
  <si>
    <t>Source</t>
  </si>
  <si>
    <t>Instrument</t>
  </si>
  <si>
    <t>Magnification</t>
  </si>
  <si>
    <t>Tilt</t>
  </si>
  <si>
    <t>Genus/Description</t>
  </si>
  <si>
    <t>Species</t>
  </si>
  <si>
    <t>Second taxon</t>
  </si>
  <si>
    <t>Interesting features</t>
  </si>
  <si>
    <t>Note</t>
  </si>
  <si>
    <t>File Name</t>
  </si>
  <si>
    <t>Month photographed</t>
  </si>
  <si>
    <t>June, 2012</t>
  </si>
  <si>
    <t>Stub 1979</t>
  </si>
  <si>
    <t>Hemiaulus</t>
  </si>
  <si>
    <t>lorica</t>
  </si>
  <si>
    <t>Chaetoceros</t>
  </si>
  <si>
    <t>Rhizosolenia</t>
  </si>
  <si>
    <t>affine</t>
  </si>
  <si>
    <t>Haslea</t>
  </si>
  <si>
    <t>didyma</t>
  </si>
  <si>
    <t>Thalassionema</t>
  </si>
  <si>
    <t>Thalassiothrix</t>
  </si>
  <si>
    <t>Prorocentrum</t>
  </si>
  <si>
    <t>Eucampia</t>
  </si>
  <si>
    <t>coccolith</t>
  </si>
  <si>
    <t>Stub 1980</t>
  </si>
  <si>
    <t>Zygosphaera</t>
  </si>
  <si>
    <t>dinoflagellate</t>
  </si>
  <si>
    <t>Corisphaera</t>
  </si>
  <si>
    <t>frauenfeldii</t>
  </si>
  <si>
    <t>pulchra</t>
  </si>
  <si>
    <t>Calyptrosphaera</t>
  </si>
  <si>
    <t>irregualris</t>
  </si>
  <si>
    <t>Syracolithus</t>
  </si>
  <si>
    <t>quadriperforatus</t>
  </si>
  <si>
    <t>Ceratium</t>
  </si>
  <si>
    <t>Acanthoica</t>
  </si>
  <si>
    <t>Sphaerocalyptra</t>
  </si>
  <si>
    <t>Coccolithus</t>
  </si>
  <si>
    <t>Homozygosphaera</t>
  </si>
  <si>
    <t>clavigera</t>
  </si>
  <si>
    <t>sinensis</t>
  </si>
  <si>
    <t>Umbilicosphaera</t>
  </si>
  <si>
    <t>sibogae</t>
  </si>
  <si>
    <t>Asteromphalus</t>
  </si>
  <si>
    <t>Daktylethra</t>
  </si>
  <si>
    <t>Stub 1981</t>
  </si>
  <si>
    <t>JEOL 6480LV</t>
  </si>
  <si>
    <t>Pseudonitzschia</t>
  </si>
  <si>
    <t>filaments</t>
  </si>
  <si>
    <t>Periphyllophora</t>
  </si>
  <si>
    <t>scales?</t>
  </si>
  <si>
    <t>with Umbellisphaera</t>
  </si>
  <si>
    <t>foraminiferan</t>
  </si>
  <si>
    <t>August, 2012</t>
  </si>
  <si>
    <t>Stub 1982</t>
  </si>
  <si>
    <t>Thalassiosira</t>
  </si>
  <si>
    <t>star-shape</t>
  </si>
  <si>
    <t>Radiolarian</t>
  </si>
  <si>
    <t>Navicula</t>
  </si>
  <si>
    <t>girdle</t>
  </si>
  <si>
    <t>Michaelsarsia</t>
  </si>
  <si>
    <t>Stub 1983</t>
  </si>
  <si>
    <t>Minidiscus</t>
  </si>
  <si>
    <t>Calciosolenia</t>
  </si>
  <si>
    <t>Calciopappus</t>
  </si>
  <si>
    <t>oceanica</t>
  </si>
  <si>
    <t>Algirosphaera</t>
  </si>
  <si>
    <t>spore</t>
  </si>
  <si>
    <t>Cylindrotheca</t>
  </si>
  <si>
    <t>September, 2012</t>
  </si>
  <si>
    <t>Stub 1984</t>
  </si>
  <si>
    <t>Cyclotella</t>
  </si>
  <si>
    <t>choctawhatcheeana</t>
  </si>
  <si>
    <t>Florisphaera</t>
  </si>
  <si>
    <t>Cocconeis</t>
  </si>
  <si>
    <t>winged</t>
  </si>
  <si>
    <t>Neodelphineis</t>
  </si>
  <si>
    <t>Stub 1985</t>
  </si>
  <si>
    <t>Stub 1986</t>
  </si>
  <si>
    <t>Thoracosphaera</t>
  </si>
  <si>
    <t>Emiliania huxleyi</t>
  </si>
  <si>
    <t>Emiliania huxleyii</t>
  </si>
  <si>
    <t>Station C5</t>
  </si>
  <si>
    <t>Stub 1961</t>
  </si>
  <si>
    <t>Nitzschia silicula v rostrata</t>
  </si>
  <si>
    <t>Gephyrocapsa ericsonii</t>
  </si>
  <si>
    <t>Nitzschia bicapitata (11826)</t>
  </si>
  <si>
    <t>Gephyrocapsa oceanica</t>
  </si>
  <si>
    <t>Chaetoceros11827</t>
  </si>
  <si>
    <t>Stub 1962</t>
  </si>
  <si>
    <t>Depth = 20 m</t>
  </si>
  <si>
    <t>Gephyrocapsa11830</t>
  </si>
  <si>
    <t>coccolith11831</t>
  </si>
  <si>
    <t>Nitzschia11832</t>
  </si>
  <si>
    <t>Homozygosphaera arethusae</t>
  </si>
  <si>
    <t>Syracosphaera nodosa (11833)</t>
  </si>
  <si>
    <t>Naviculoid11834</t>
  </si>
  <si>
    <t>Zygosphaera11835</t>
  </si>
  <si>
    <t>Leptocylindrus11837</t>
  </si>
  <si>
    <t>Thalassionema11838</t>
  </si>
  <si>
    <t>Helladosphaera cornifera</t>
  </si>
  <si>
    <t>Syracosphaera molischii</t>
  </si>
  <si>
    <t>Nitzschia bicapitata</t>
  </si>
  <si>
    <t>Cylindrotheca sp.</t>
  </si>
  <si>
    <t>Delphineis11840</t>
  </si>
  <si>
    <t>Nitzschia silicula 11853</t>
  </si>
  <si>
    <t>Dakylethra pirus (11841)</t>
  </si>
  <si>
    <t>Cocconeis11842</t>
  </si>
  <si>
    <t>Coccolith11843</t>
  </si>
  <si>
    <t>Zygosphaera hellenica (11845)</t>
  </si>
  <si>
    <t>Achnanthales11847</t>
  </si>
  <si>
    <t>Poricalyptra11848/11854</t>
  </si>
  <si>
    <t>Zygosphaera11849</t>
  </si>
  <si>
    <t>Calyptrosphaera11850</t>
  </si>
  <si>
    <t>Dinoflagellate11851</t>
  </si>
  <si>
    <t>Prorocentrum9148</t>
  </si>
  <si>
    <t>Rhabdosphaera xiphos (11852)</t>
  </si>
  <si>
    <t>Helladosphaera11855</t>
  </si>
  <si>
    <t>Dinoflagellate11856</t>
  </si>
  <si>
    <t>Oxytoxum11857</t>
  </si>
  <si>
    <t>Zygosphaera11858</t>
  </si>
  <si>
    <t>Climacodium sp.</t>
  </si>
  <si>
    <t>Haslea11859</t>
  </si>
  <si>
    <t>centric diatom 11861</t>
  </si>
  <si>
    <t>Rhabdosphaera11862</t>
  </si>
  <si>
    <t>Stub 1963</t>
  </si>
  <si>
    <t>Depth = 40 m</t>
  </si>
  <si>
    <t>coccolith11913</t>
  </si>
  <si>
    <t>Thalassiosira11914</t>
  </si>
  <si>
    <t>Rhizosolenia11915</t>
  </si>
  <si>
    <t>Nitzschia11916</t>
  </si>
  <si>
    <t>Syracosphaera11917</t>
  </si>
  <si>
    <t>Helicosphaera11918</t>
  </si>
  <si>
    <t>Climacodium11919</t>
  </si>
  <si>
    <t>Chaetoceros11920</t>
  </si>
  <si>
    <t>Calciopappus11921</t>
  </si>
  <si>
    <t>Syracosphaera11922</t>
  </si>
  <si>
    <t>Pseudonitzschia11924</t>
  </si>
  <si>
    <t>Thalassionema11925</t>
  </si>
  <si>
    <t>holococcolith11926</t>
  </si>
  <si>
    <t>Nitzschia11927</t>
  </si>
  <si>
    <t>Nitzschia11928</t>
  </si>
  <si>
    <t>Helicosphaera11929</t>
  </si>
  <si>
    <t>Nitzschia11930</t>
  </si>
  <si>
    <t>Chaetoceros110533</t>
  </si>
  <si>
    <t>Syracoshaera11931</t>
  </si>
  <si>
    <t>Oxytoxum11932</t>
  </si>
  <si>
    <t>Stub 1964</t>
  </si>
  <si>
    <t>Depth = 65 m</t>
  </si>
  <si>
    <t>Helicosphaera11933</t>
  </si>
  <si>
    <t>Skeletonema11935</t>
  </si>
  <si>
    <t>Pseudonitzschia11936</t>
  </si>
  <si>
    <t>Thalassionema11939</t>
  </si>
  <si>
    <t>Cylindrotheca11940</t>
  </si>
  <si>
    <t>Guindardia11941</t>
  </si>
  <si>
    <t>Thalassiosira11942</t>
  </si>
  <si>
    <t>Thalassionema short species</t>
  </si>
  <si>
    <t>Nitzschia11943</t>
  </si>
  <si>
    <t>Fragilariopsis cf. pseudonitzschia</t>
  </si>
  <si>
    <t>Detonula cf. pumila</t>
  </si>
  <si>
    <t>Navicula11944</t>
  </si>
  <si>
    <t>Eucampia11946</t>
  </si>
  <si>
    <t>Cylindrotheca11947</t>
  </si>
  <si>
    <t>Guinardia11948</t>
  </si>
  <si>
    <t>Nitzschia silicula (11949)</t>
  </si>
  <si>
    <t>Algirosphaera robusta</t>
  </si>
  <si>
    <t>Chaetoceros11950</t>
  </si>
  <si>
    <t>synedroid11952</t>
  </si>
  <si>
    <t>pennate11954</t>
  </si>
  <si>
    <t>Haslea11955</t>
  </si>
  <si>
    <t>Leptocylindrus danicus</t>
  </si>
  <si>
    <t>Lauderia annulata (11956)</t>
  </si>
  <si>
    <t>Nitzschia11957</t>
  </si>
  <si>
    <t>Chaetoceros11958 (spore)</t>
  </si>
  <si>
    <t>Thalassionema11959</t>
  </si>
  <si>
    <t>Nitzschia11962</t>
  </si>
  <si>
    <t>Diploneis11963</t>
  </si>
  <si>
    <t>Nanoneis hasleae</t>
  </si>
  <si>
    <t>Neodelphineis11965</t>
  </si>
  <si>
    <t>Achnanthales11966</t>
  </si>
  <si>
    <t>Chaetoceros11967</t>
  </si>
  <si>
    <t>Thalassiosira eccentrica (11968)</t>
  </si>
  <si>
    <t>Rhizosolenia setigera</t>
  </si>
  <si>
    <t>Gyrosigma11970</t>
  </si>
  <si>
    <t>Mallomonas11971</t>
  </si>
  <si>
    <t>Thalassionema (lots,small)</t>
  </si>
  <si>
    <t>Nitzschia11972</t>
  </si>
  <si>
    <t>Stub 1965</t>
  </si>
  <si>
    <t>Depth = 80 m</t>
  </si>
  <si>
    <t>Thalassionema11992</t>
  </si>
  <si>
    <t>Cocconeis11998</t>
  </si>
  <si>
    <t>Pseudonitzschia11999</t>
  </si>
  <si>
    <t>Thalassiosira monoporocyclus (12000/12017)</t>
  </si>
  <si>
    <t>Skeletonema12001</t>
  </si>
  <si>
    <t>Paralia sulcata</t>
  </si>
  <si>
    <t>centric12002</t>
  </si>
  <si>
    <t>Thalassionema12003</t>
  </si>
  <si>
    <t>Thalassiosira11991</t>
  </si>
  <si>
    <t>Detonula pumila (12004)</t>
  </si>
  <si>
    <t>Chaetoceros12005</t>
  </si>
  <si>
    <t>Achnanthales</t>
  </si>
  <si>
    <t>Thalassionema (many, medium)</t>
  </si>
  <si>
    <t>Thalassiosira 12000/12009</t>
  </si>
  <si>
    <t>Thalassiosira (toothed)</t>
  </si>
  <si>
    <t>Bacteriastrum11996</t>
  </si>
  <si>
    <t>Guinardia11941/11211</t>
  </si>
  <si>
    <t>Thalassionema cf nitzschiodes</t>
  </si>
  <si>
    <t>Leptocylindrus mediterranea</t>
  </si>
  <si>
    <t>raphid1007</t>
  </si>
  <si>
    <t>Amphora12008</t>
  </si>
  <si>
    <t>Bacteriastrum cf furcatum</t>
  </si>
  <si>
    <t>Cyclotella12010</t>
  </si>
  <si>
    <t>Chaetoceros messanensis</t>
  </si>
  <si>
    <t>Pseudonitzschia12014</t>
  </si>
  <si>
    <t>Thalassionema12013</t>
  </si>
  <si>
    <t>Chaetoceros12015</t>
  </si>
  <si>
    <t>Nitzschia sp. (girdle view)</t>
  </si>
  <si>
    <t>Chaetoceros12018</t>
  </si>
  <si>
    <t>coccolith12019</t>
  </si>
  <si>
    <t>Diploneis12021</t>
  </si>
  <si>
    <t>Syracosphaera12022</t>
  </si>
  <si>
    <t>Helicosphaera11997</t>
  </si>
  <si>
    <t>Thalassiosira12024</t>
  </si>
  <si>
    <t>Cocconeis12025</t>
  </si>
  <si>
    <t>Thalassiosira12026</t>
  </si>
  <si>
    <t>Haslea12027</t>
  </si>
  <si>
    <t>Stub 1966</t>
  </si>
  <si>
    <t>Depth = 94 m</t>
  </si>
  <si>
    <t>Algirosphaera12103</t>
  </si>
  <si>
    <t>Thalassiosira mala (12105/12107)</t>
  </si>
  <si>
    <t>Cocconeis12104</t>
  </si>
  <si>
    <t>Tryblionella12106</t>
  </si>
  <si>
    <t>Thalassionema12108</t>
  </si>
  <si>
    <t>Pseudonitzschia sp.</t>
  </si>
  <si>
    <t>Thalassiosira monoporocyclus</t>
  </si>
  <si>
    <t>Thalassionema12109</t>
  </si>
  <si>
    <t>Cylindrotheca12113</t>
  </si>
  <si>
    <t>Eucampia zoodiacus</t>
  </si>
  <si>
    <t>Navicula12114</t>
  </si>
  <si>
    <t>Guinardia11211</t>
  </si>
  <si>
    <t>Cocconeis11216</t>
  </si>
  <si>
    <t>araphid12120</t>
  </si>
  <si>
    <t>Diploneis12101</t>
  </si>
  <si>
    <t>Thalassionema cf. nitzschioides</t>
  </si>
  <si>
    <t>Guinardia flaccida</t>
  </si>
  <si>
    <t>Diploneis12121</t>
  </si>
  <si>
    <t>Nitzschia12122</t>
  </si>
  <si>
    <t>Chaetoceros12123</t>
  </si>
  <si>
    <t>Cocconeis12127</t>
  </si>
  <si>
    <t>Diploneis12124</t>
  </si>
  <si>
    <t>Cyclotella12125</t>
  </si>
  <si>
    <t>Chaetoceros12126</t>
  </si>
  <si>
    <t>spore12128</t>
  </si>
  <si>
    <t>Amphora12129</t>
  </si>
  <si>
    <t>Pleurosigma12131</t>
  </si>
  <si>
    <t>silicula</t>
  </si>
  <si>
    <t>Fragilariopsis</t>
  </si>
  <si>
    <t>pseudonana</t>
  </si>
  <si>
    <t>bicapitata</t>
  </si>
  <si>
    <t>Leptocylindrus</t>
  </si>
  <si>
    <t>Delphineis</t>
  </si>
  <si>
    <t>pirus</t>
  </si>
  <si>
    <t>hellenica</t>
  </si>
  <si>
    <t>Poricalyptra</t>
  </si>
  <si>
    <t>aurisinae</t>
  </si>
  <si>
    <t>xiphos</t>
  </si>
  <si>
    <t>sicula-type</t>
  </si>
  <si>
    <t>Oxytoxum</t>
  </si>
  <si>
    <t>tintinnid</t>
  </si>
  <si>
    <t>tenuis</t>
  </si>
  <si>
    <t>toothed</t>
  </si>
  <si>
    <t>Helicosphaera</t>
  </si>
  <si>
    <t>Climacodium</t>
  </si>
  <si>
    <t>holococcolith</t>
  </si>
  <si>
    <t>orbiculus</t>
  </si>
  <si>
    <t>indica</t>
  </si>
  <si>
    <t>mala</t>
  </si>
  <si>
    <t>synedroid</t>
  </si>
  <si>
    <t>pennate</t>
  </si>
  <si>
    <t>Lauderia</t>
  </si>
  <si>
    <t>Calcidiscus</t>
  </si>
  <si>
    <t>eccentrica</t>
  </si>
  <si>
    <t>curviseriata</t>
  </si>
  <si>
    <t>Gyrosigma</t>
  </si>
  <si>
    <t>Mallomonas</t>
  </si>
  <si>
    <t>Bacteriastrum</t>
  </si>
  <si>
    <t>Detonula</t>
  </si>
  <si>
    <t>bacteria</t>
  </si>
  <si>
    <t>raphid</t>
  </si>
  <si>
    <t>Amphora</t>
  </si>
  <si>
    <t>monoporocyclus</t>
  </si>
  <si>
    <t>sponge?</t>
  </si>
  <si>
    <t>Emiliania</t>
  </si>
  <si>
    <t>huxleyi</t>
  </si>
  <si>
    <t>Paralia</t>
  </si>
  <si>
    <t>sulcata</t>
  </si>
  <si>
    <t>crystal</t>
  </si>
  <si>
    <t>Tryblionella</t>
  </si>
  <si>
    <t>verylong</t>
  </si>
  <si>
    <t>araphid</t>
  </si>
  <si>
    <t>Images</t>
  </si>
  <si>
    <t>Nitzschia11823</t>
  </si>
  <si>
    <t>NItzschia11826</t>
  </si>
  <si>
    <t>Syracosphaera11833</t>
  </si>
  <si>
    <t>Zygosphaera11835, Zygosphaera11835a</t>
  </si>
  <si>
    <t>Dakylethra11841</t>
  </si>
  <si>
    <t>Coccolith11843, Coccolith11843a</t>
  </si>
  <si>
    <t>Zygosphaera11845</t>
  </si>
  <si>
    <t>Poricalyptra11848, Poricalytra11854</t>
  </si>
  <si>
    <t>Rhabdosphaera11852</t>
  </si>
  <si>
    <t>Nitzschia11853</t>
  </si>
  <si>
    <t>Haslea11859, Haslea11859a</t>
  </si>
  <si>
    <t>centric11861</t>
  </si>
  <si>
    <t>Umbellosphaera11912</t>
  </si>
  <si>
    <t>Calciopappus11921, Calciopappus11921a</t>
  </si>
  <si>
    <t>Syracosphaera11923</t>
  </si>
  <si>
    <t>Neodelphineis11934</t>
  </si>
  <si>
    <t>Nitzschia11949</t>
  </si>
  <si>
    <t>Thalassiosira11937, Thalassiosira11938, Thalassiosira11951</t>
  </si>
  <si>
    <t>synedroid11952, synedroid11952a</t>
  </si>
  <si>
    <t>Lauderia11956</t>
  </si>
  <si>
    <t>Chaetoceros11958</t>
  </si>
  <si>
    <t>Thalassionema11959,Thalassionema11959a, Thalassionema11959b</t>
  </si>
  <si>
    <t>Thalassiosira11968</t>
  </si>
  <si>
    <t>Thalassiosira11969</t>
  </si>
  <si>
    <t>Nitzschia11972, Nitzschia11972a</t>
  </si>
  <si>
    <t>Thalassionema11992, Thalassionema11992a</t>
  </si>
  <si>
    <t>Thalassiosira12000, Thalassiosira12009</t>
  </si>
  <si>
    <t>Detonula12004</t>
  </si>
  <si>
    <t>Navicula12016</t>
  </si>
  <si>
    <t>Thalassiosira12105, Thalssiosira12107</t>
  </si>
  <si>
    <t>Thalassionema12109, Thalassionema12109a, Thalassionema12109b</t>
  </si>
  <si>
    <t>Cocconeis12116</t>
  </si>
  <si>
    <t>Diploneis12115</t>
  </si>
  <si>
    <t>Nitzschia12117, Nitzschia12117a</t>
  </si>
  <si>
    <t>Navicula12130</t>
  </si>
  <si>
    <t>Nitzschia10721, Nitzschia10721a, Nitzschia10721b</t>
  </si>
  <si>
    <t>Nitzschia10733, Nitzschia10733a, Nitzschia10733b</t>
  </si>
  <si>
    <t>centric10992</t>
  </si>
  <si>
    <t>spore 11014</t>
  </si>
  <si>
    <t>Nitzschia12117</t>
  </si>
  <si>
    <t>Navicula12116/12130</t>
  </si>
  <si>
    <t>Chaetoceros12119 (spore)</t>
  </si>
  <si>
    <t>Chaetoceros12119</t>
  </si>
  <si>
    <t>Fragilariopsis pseudonana</t>
  </si>
  <si>
    <t>Stomatocyst10714</t>
  </si>
  <si>
    <t>Tryblionella10718</t>
  </si>
  <si>
    <t>sicula</t>
  </si>
  <si>
    <t>Fragilariopsis11824</t>
  </si>
  <si>
    <t>Nitzschia sicula (11823)</t>
  </si>
  <si>
    <t>Fragilariopsis pseudonana (11824)</t>
  </si>
  <si>
    <t>capitata</t>
  </si>
  <si>
    <t xml:space="preserve">Umbellosphaera tenuis </t>
  </si>
  <si>
    <t>Climacodium frauenfeldianum</t>
  </si>
  <si>
    <t>frauenfeldianum</t>
  </si>
  <si>
    <t>Thalassiosira curviseriata (11969)</t>
  </si>
  <si>
    <t xml:space="preserve">Thalassiosira cf mala </t>
  </si>
  <si>
    <t xml:space="preserve">Neodelphineis indica </t>
  </si>
  <si>
    <t>Nanoneis sp.</t>
  </si>
  <si>
    <t>Mastogloia capitata</t>
  </si>
  <si>
    <t>Mastogloia10745</t>
  </si>
  <si>
    <t>Nitzschia10892</t>
  </si>
  <si>
    <t>Syracosphaera10868</t>
  </si>
  <si>
    <t>Leptocylindrus mediterraneus</t>
  </si>
  <si>
    <t>Leptocylindrus10930,Leptocylindrus10923</t>
  </si>
  <si>
    <t>mediterraneus</t>
  </si>
  <si>
    <t>Nitzschia sicula</t>
  </si>
  <si>
    <t>molischii</t>
  </si>
  <si>
    <t>ericsonii</t>
  </si>
  <si>
    <t>trioculatus</t>
  </si>
  <si>
    <t>Thalassiosira diporocyclus</t>
  </si>
  <si>
    <t>Thoracosphaera heimii</t>
  </si>
  <si>
    <t>Thoracosphaera10999</t>
  </si>
  <si>
    <t>profunda</t>
  </si>
  <si>
    <t>heimii</t>
  </si>
  <si>
    <t>Thalasssiosira diporocyclus</t>
  </si>
  <si>
    <t>Corethron criophilim</t>
  </si>
  <si>
    <t>BP project, Bellows Cruise 5-7-2012, Station C1, surface</t>
  </si>
  <si>
    <t>BP project, Bellows Cruise 5-7-2012, Station C5, surface, filter</t>
  </si>
  <si>
    <t>BP project, Bellows Cruise 5-7-2012, Station C5, 20 m, filter</t>
  </si>
  <si>
    <t>BP project, Bellows Cruise 5-7-2012, Station C5, 40 m, filter</t>
  </si>
  <si>
    <t>BP project, Bellows Cruise 5-7-2012, Station C5, 65 m, filter</t>
  </si>
  <si>
    <t>BP project Bellows Cruise 5-7-2012, Station C5, 80 m, filter</t>
  </si>
  <si>
    <t>BP project, Bellows Cruise 5-7-2012, Station C5, 94 m, filter</t>
  </si>
  <si>
    <t>BP project, Bellows Cruise 5-7-2012, Station C8, surface</t>
  </si>
  <si>
    <t>BP project, Bellows Cruise 5-5-2012, Station C8, 20 m, filter</t>
  </si>
  <si>
    <t>BP project, Bellows Cruise 5-7-2012, Station C8, 40 m, filter</t>
  </si>
  <si>
    <t>BP project, Bellows Cruise 5-7-2012, Station C8, 60 m, filter</t>
  </si>
  <si>
    <t>BP project, Bellows Cruise 5-7-2012, Station C8, 80 m, filter</t>
  </si>
  <si>
    <t>BP Project Bellows Cruise 5-7-2012, Station C8, 100 m, filter</t>
  </si>
  <si>
    <t>BP project Bellows Cruise 5-7-2012, Station C8, 120 m, filter</t>
  </si>
  <si>
    <t>BP project, Bellows Cruise 5-7-2012, Station C8, 150 m, filter</t>
  </si>
  <si>
    <t>Calciopappus11839</t>
  </si>
  <si>
    <t>rigidus</t>
  </si>
  <si>
    <t>Calyptrolithophora10937</t>
  </si>
  <si>
    <t>Calyptrolithophora</t>
  </si>
  <si>
    <t>Calyptrosphaera10912</t>
  </si>
  <si>
    <t>spinosa</t>
  </si>
  <si>
    <t>Homozygosphaera10893</t>
  </si>
  <si>
    <t>Homozygosphaera11855</t>
  </si>
  <si>
    <t>Alisphaera gaudii</t>
  </si>
  <si>
    <t>Alisphaera10921</t>
  </si>
  <si>
    <t>Alisphaera</t>
  </si>
  <si>
    <t>gaudii</t>
  </si>
  <si>
    <t>Canistrolithus</t>
  </si>
  <si>
    <t>Canistrolithus10755</t>
  </si>
  <si>
    <t>catilliferus</t>
  </si>
  <si>
    <t>Syracolithus11846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</si>
</sst>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%"/>
    <numFmt numFmtId="165" formatCode="_(* #,##0_);_(* \(#,##0\);_(* &quot;-&quot;??_);_(@_)"/>
    <numFmt numFmtId="166" formatCode="[$-409]mmmm\-yy;@"/>
    <numFmt numFmtId="167" formatCode="m/d/yy"/>
    <numFmt numFmtId="168" formatCode="#,##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0" fillId="0" borderId="0" xfId="2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1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165" fontId="2" fillId="0" borderId="0" xfId="1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65" fontId="0" fillId="0" borderId="0" xfId="1" applyNumberFormat="1" applyFont="1" applyAlignment="1">
      <alignment horizontal="left"/>
    </xf>
    <xf numFmtId="1" fontId="0" fillId="0" borderId="0" xfId="0" applyNumberFormat="1" applyAlignment="1">
      <alignment horizontal="left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65" fontId="0" fillId="0" borderId="0" xfId="1" applyNumberFormat="1" applyFont="1" applyAlignment="1"/>
    <xf numFmtId="0" fontId="0" fillId="0" borderId="0" xfId="1" applyNumberFormat="1" applyFont="1" applyAlignment="1">
      <alignment horizontal="center" vertical="center"/>
    </xf>
    <xf numFmtId="0" fontId="0" fillId="0" borderId="0" xfId="1" applyNumberFormat="1" applyFont="1" applyAlignment="1">
      <alignment horizontal="center"/>
    </xf>
    <xf numFmtId="1" fontId="0" fillId="0" borderId="0" xfId="1" applyNumberFormat="1" applyFont="1" applyAlignment="1">
      <alignment horizontal="center"/>
    </xf>
    <xf numFmtId="1" fontId="0" fillId="0" borderId="0" xfId="1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/>
    </xf>
    <xf numFmtId="166" fontId="0" fillId="0" borderId="0" xfId="0" applyNumberFormat="1"/>
    <xf numFmtId="0" fontId="0" fillId="0" borderId="0" xfId="0" applyAlignment="1"/>
    <xf numFmtId="167" fontId="0" fillId="0" borderId="0" xfId="0" applyNumberFormat="1" applyAlignment="1"/>
    <xf numFmtId="167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166" fontId="0" fillId="0" borderId="0" xfId="0" applyNumberFormat="1" applyFill="1"/>
    <xf numFmtId="0" fontId="0" fillId="0" borderId="1" xfId="0" applyFill="1" applyBorder="1" applyAlignment="1">
      <alignment horizontal="lef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selection activeCell="F37" sqref="F37"/>
    </sheetView>
  </sheetViews>
  <sheetFormatPr defaultRowHeight="15" x14ac:dyDescent="0.25"/>
  <cols>
    <col min="1" max="1" width="34.42578125" customWidth="1"/>
    <col min="2" max="2" width="15" bestFit="1" customWidth="1"/>
    <col min="3" max="3" width="35.7109375" bestFit="1" customWidth="1"/>
    <col min="4" max="4" width="9.85546875" bestFit="1" customWidth="1"/>
    <col min="5" max="5" width="4.42578125" customWidth="1"/>
  </cols>
  <sheetData>
    <row r="1" spans="1:6" x14ac:dyDescent="0.25">
      <c r="A1" s="1" t="s">
        <v>0</v>
      </c>
      <c r="B1" s="2"/>
      <c r="C1" s="2"/>
      <c r="D1" s="2"/>
    </row>
    <row r="2" spans="1:6" x14ac:dyDescent="0.25">
      <c r="A2" s="1" t="s">
        <v>1</v>
      </c>
      <c r="B2" s="2"/>
      <c r="C2" s="1" t="s">
        <v>257</v>
      </c>
      <c r="D2" s="2"/>
    </row>
    <row r="3" spans="1:6" x14ac:dyDescent="0.25">
      <c r="A3" s="1" t="s">
        <v>2</v>
      </c>
      <c r="B3" s="1" t="s">
        <v>3</v>
      </c>
      <c r="C3" s="2" t="s">
        <v>4</v>
      </c>
      <c r="D3" s="2">
        <v>0.5</v>
      </c>
    </row>
    <row r="4" spans="1:6" x14ac:dyDescent="0.25">
      <c r="A4" s="1" t="s">
        <v>5</v>
      </c>
      <c r="B4" s="2">
        <v>258</v>
      </c>
      <c r="C4" s="2" t="s">
        <v>6</v>
      </c>
      <c r="D4" s="3">
        <f>+B4/60030</f>
        <v>4.2978510744627685E-3</v>
      </c>
    </row>
    <row r="5" spans="1:6" x14ac:dyDescent="0.25">
      <c r="A5" s="1" t="s">
        <v>7</v>
      </c>
      <c r="B5" s="2" t="s">
        <v>8</v>
      </c>
      <c r="C5" s="2" t="s">
        <v>9</v>
      </c>
      <c r="D5" s="2" t="s">
        <v>10</v>
      </c>
      <c r="F5" s="1" t="s">
        <v>254</v>
      </c>
    </row>
    <row r="6" spans="1:6" x14ac:dyDescent="0.25">
      <c r="A6" s="1" t="s">
        <v>423</v>
      </c>
      <c r="B6" s="2">
        <v>25</v>
      </c>
      <c r="C6" s="4">
        <f>+B6/D4</f>
        <v>5816.8604651162796</v>
      </c>
      <c r="D6" s="5">
        <f>+C6/D3</f>
        <v>11633.720930232559</v>
      </c>
    </row>
    <row r="7" spans="1:6" x14ac:dyDescent="0.25">
      <c r="A7" s="6" t="s">
        <v>255</v>
      </c>
      <c r="B7" s="7">
        <v>22</v>
      </c>
      <c r="C7" s="8">
        <f>+B7/D4</f>
        <v>5118.8372093023254</v>
      </c>
      <c r="D7" s="9">
        <f>+C7/D3</f>
        <v>10237.674418604651</v>
      </c>
    </row>
    <row r="8" spans="1:6" x14ac:dyDescent="0.25">
      <c r="A8" s="1" t="s">
        <v>11</v>
      </c>
      <c r="B8" s="2">
        <v>29</v>
      </c>
      <c r="C8" s="4">
        <f>+B8/D4</f>
        <v>6747.5581395348836</v>
      </c>
      <c r="D8" s="5">
        <f>+C8/D3</f>
        <v>13495.116279069767</v>
      </c>
    </row>
    <row r="9" spans="1:6" x14ac:dyDescent="0.25">
      <c r="A9" s="1" t="s">
        <v>686</v>
      </c>
      <c r="B9" s="2">
        <v>27</v>
      </c>
      <c r="C9" s="4">
        <f>+B9/D4</f>
        <v>6282.2093023255811</v>
      </c>
      <c r="D9" s="5">
        <f>+C9/D3</f>
        <v>12564.418604651162</v>
      </c>
    </row>
    <row r="10" spans="1:6" x14ac:dyDescent="0.25">
      <c r="A10" s="1" t="s">
        <v>12</v>
      </c>
      <c r="B10" s="2">
        <v>9</v>
      </c>
      <c r="C10" s="4">
        <f>+B10/D4</f>
        <v>2094.0697674418607</v>
      </c>
      <c r="D10" s="5">
        <f>+C10/D3</f>
        <v>4188.1395348837214</v>
      </c>
      <c r="F10" s="1" t="s">
        <v>12</v>
      </c>
    </row>
    <row r="11" spans="1:6" x14ac:dyDescent="0.25">
      <c r="A11" s="1" t="s">
        <v>13</v>
      </c>
      <c r="B11" s="2">
        <v>5</v>
      </c>
      <c r="C11" s="4">
        <f>+B11/D4</f>
        <v>1163.3720930232557</v>
      </c>
      <c r="D11" s="5">
        <f>+C11/D3</f>
        <v>2326.7441860465115</v>
      </c>
      <c r="F11" s="1" t="s">
        <v>13</v>
      </c>
    </row>
    <row r="12" spans="1:6" x14ac:dyDescent="0.25">
      <c r="A12" s="1" t="s">
        <v>14</v>
      </c>
      <c r="B12" s="2">
        <v>7</v>
      </c>
      <c r="C12" s="4">
        <f>+B12/D4</f>
        <v>1628.7209302325582</v>
      </c>
      <c r="D12" s="5">
        <f>+C12/D3</f>
        <v>3257.4418604651164</v>
      </c>
      <c r="F12" s="1" t="s">
        <v>14</v>
      </c>
    </row>
    <row r="13" spans="1:6" x14ac:dyDescent="0.25">
      <c r="A13" s="1" t="s">
        <v>15</v>
      </c>
      <c r="B13" s="2">
        <v>2</v>
      </c>
      <c r="C13" s="4">
        <f>+B13/D4</f>
        <v>465.34883720930236</v>
      </c>
      <c r="D13" s="5">
        <f>+C13/D3</f>
        <v>930.69767441860472</v>
      </c>
    </row>
    <row r="14" spans="1:6" x14ac:dyDescent="0.25">
      <c r="A14" s="1" t="s">
        <v>16</v>
      </c>
      <c r="B14" s="2">
        <v>2</v>
      </c>
      <c r="C14" s="4">
        <f>+B14/D4</f>
        <v>465.34883720930236</v>
      </c>
      <c r="D14" s="5">
        <f>+C14/D3</f>
        <v>930.69767441860472</v>
      </c>
      <c r="F14" s="1" t="s">
        <v>16</v>
      </c>
    </row>
    <row r="15" spans="1:6" x14ac:dyDescent="0.25">
      <c r="A15" s="1" t="s">
        <v>17</v>
      </c>
      <c r="B15" s="2">
        <v>11</v>
      </c>
      <c r="C15" s="4">
        <f>+B15/D4</f>
        <v>2559.4186046511627</v>
      </c>
      <c r="D15" s="5">
        <f>+C15/D3</f>
        <v>5118.8372093023254</v>
      </c>
    </row>
    <row r="16" spans="1:6" x14ac:dyDescent="0.25">
      <c r="A16" s="1" t="s">
        <v>18</v>
      </c>
      <c r="B16" s="2">
        <v>2</v>
      </c>
      <c r="C16" s="4">
        <f>+B16/D4</f>
        <v>465.34883720930236</v>
      </c>
      <c r="D16" s="5">
        <f>+C16/D3</f>
        <v>930.69767441860472</v>
      </c>
      <c r="F16" s="1" t="s">
        <v>266</v>
      </c>
    </row>
    <row r="17" spans="1:8" x14ac:dyDescent="0.25">
      <c r="A17" s="1" t="s">
        <v>19</v>
      </c>
      <c r="B17" s="2">
        <v>1</v>
      </c>
      <c r="C17" s="4">
        <f>+B17/D4</f>
        <v>232.67441860465118</v>
      </c>
      <c r="D17" s="5">
        <f>+C17/D3</f>
        <v>465.34883720930236</v>
      </c>
      <c r="F17" s="1" t="s">
        <v>19</v>
      </c>
    </row>
    <row r="18" spans="1:8" x14ac:dyDescent="0.25">
      <c r="A18" s="1" t="s">
        <v>20</v>
      </c>
      <c r="B18" s="2">
        <v>3</v>
      </c>
      <c r="C18" s="4">
        <f>+B18/D4</f>
        <v>698.02325581395348</v>
      </c>
      <c r="D18" s="5">
        <f>+C18/D3</f>
        <v>1396.046511627907</v>
      </c>
      <c r="F18" s="1" t="s">
        <v>20</v>
      </c>
    </row>
    <row r="19" spans="1:8" x14ac:dyDescent="0.25">
      <c r="A19" s="1" t="s">
        <v>21</v>
      </c>
      <c r="B19" s="2">
        <v>7</v>
      </c>
      <c r="C19" s="4">
        <f>+B19/D4</f>
        <v>1628.7209302325582</v>
      </c>
      <c r="D19" s="5">
        <f>+C19/D3</f>
        <v>3257.4418604651164</v>
      </c>
    </row>
    <row r="20" spans="1:8" x14ac:dyDescent="0.25">
      <c r="A20" s="1" t="s">
        <v>22</v>
      </c>
      <c r="B20" s="2">
        <v>1</v>
      </c>
      <c r="C20" s="4">
        <f>+B20/D4</f>
        <v>232.67441860465118</v>
      </c>
      <c r="D20" s="5">
        <f>+C20/D3</f>
        <v>465.34883720930236</v>
      </c>
      <c r="F20" s="1" t="s">
        <v>22</v>
      </c>
    </row>
    <row r="21" spans="1:8" x14ac:dyDescent="0.25">
      <c r="A21" s="1" t="s">
        <v>23</v>
      </c>
      <c r="B21" s="2">
        <v>1</v>
      </c>
      <c r="C21" s="4">
        <f>+B21/D4</f>
        <v>232.67441860465118</v>
      </c>
      <c r="D21" s="5">
        <f>+C21/D3</f>
        <v>465.34883720930236</v>
      </c>
    </row>
    <row r="22" spans="1:8" x14ac:dyDescent="0.25">
      <c r="A22" s="1" t="s">
        <v>24</v>
      </c>
      <c r="B22" s="2">
        <v>1</v>
      </c>
      <c r="C22" s="4">
        <f>+B22/D4</f>
        <v>232.67441860465118</v>
      </c>
      <c r="D22" s="5">
        <f>+C22/D3</f>
        <v>465.34883720930236</v>
      </c>
      <c r="F22" s="1" t="s">
        <v>24</v>
      </c>
    </row>
    <row r="23" spans="1:8" x14ac:dyDescent="0.25">
      <c r="A23" s="1" t="s">
        <v>25</v>
      </c>
      <c r="B23" s="2">
        <v>4</v>
      </c>
      <c r="C23" s="4">
        <f>+B23/D4</f>
        <v>930.69767441860472</v>
      </c>
      <c r="D23" s="5">
        <f>+C23/D3</f>
        <v>1861.3953488372094</v>
      </c>
    </row>
    <row r="24" spans="1:8" x14ac:dyDescent="0.25">
      <c r="A24" s="1" t="s">
        <v>26</v>
      </c>
      <c r="B24" s="2">
        <v>1</v>
      </c>
      <c r="C24" s="4">
        <f>+B24/D4</f>
        <v>232.67441860465118</v>
      </c>
      <c r="D24" s="5">
        <f>+C24/D3</f>
        <v>465.34883720930236</v>
      </c>
      <c r="F24" s="1" t="s">
        <v>26</v>
      </c>
    </row>
    <row r="25" spans="1:8" x14ac:dyDescent="0.25">
      <c r="A25" s="1" t="s">
        <v>27</v>
      </c>
      <c r="B25" s="2">
        <v>5</v>
      </c>
      <c r="C25" s="4">
        <f>+B25/D4</f>
        <v>1163.3720930232557</v>
      </c>
      <c r="D25" s="5">
        <f>+C25/D3</f>
        <v>2326.7441860465115</v>
      </c>
    </row>
    <row r="26" spans="1:8" x14ac:dyDescent="0.25">
      <c r="A26" s="1" t="s">
        <v>28</v>
      </c>
      <c r="B26" s="2">
        <v>1</v>
      </c>
      <c r="C26" s="4">
        <f>+B26/D4</f>
        <v>232.67441860465118</v>
      </c>
      <c r="D26" s="5">
        <f>+C26/D3</f>
        <v>465.34883720930236</v>
      </c>
      <c r="F26" s="1" t="s">
        <v>687</v>
      </c>
      <c r="H26" s="33"/>
    </row>
    <row r="27" spans="1:8" x14ac:dyDescent="0.25">
      <c r="A27" s="1" t="s">
        <v>29</v>
      </c>
      <c r="B27" s="2">
        <v>1</v>
      </c>
      <c r="C27" s="4">
        <f>+B27/D4</f>
        <v>232.67441860465118</v>
      </c>
      <c r="D27" s="5">
        <f>+C27/D3</f>
        <v>465.34883720930236</v>
      </c>
      <c r="F27" s="1" t="s">
        <v>29</v>
      </c>
    </row>
    <row r="28" spans="1:8" x14ac:dyDescent="0.25">
      <c r="A28" s="1" t="s">
        <v>30</v>
      </c>
      <c r="B28" s="2">
        <v>1</v>
      </c>
      <c r="C28" s="4">
        <f>+B28/D4</f>
        <v>232.67441860465118</v>
      </c>
      <c r="D28" s="5">
        <f>+C28/D3</f>
        <v>465.34883720930236</v>
      </c>
    </row>
    <row r="29" spans="1:8" x14ac:dyDescent="0.25">
      <c r="A29" s="1" t="s">
        <v>31</v>
      </c>
      <c r="B29" s="2">
        <v>6</v>
      </c>
      <c r="C29" s="4">
        <f>+B29/D4</f>
        <v>1396.046511627907</v>
      </c>
      <c r="D29" s="5">
        <f>+C29/D3</f>
        <v>2792.0930232558139</v>
      </c>
    </row>
    <row r="30" spans="1:8" x14ac:dyDescent="0.25">
      <c r="A30" s="1" t="s">
        <v>32</v>
      </c>
      <c r="B30" s="2">
        <v>1</v>
      </c>
      <c r="C30" s="4">
        <f>+B30/D4</f>
        <v>232.67441860465118</v>
      </c>
      <c r="D30" s="5">
        <f>+C30/D3</f>
        <v>465.34883720930236</v>
      </c>
    </row>
    <row r="31" spans="1:8" x14ac:dyDescent="0.25">
      <c r="A31" s="1" t="s">
        <v>33</v>
      </c>
      <c r="B31" s="2">
        <v>1</v>
      </c>
      <c r="C31" s="4">
        <f>+B31/D4</f>
        <v>232.67441860465118</v>
      </c>
      <c r="D31" s="5">
        <f>+C31/D3</f>
        <v>465.34883720930236</v>
      </c>
    </row>
    <row r="32" spans="1:8" x14ac:dyDescent="0.25">
      <c r="A32" s="1" t="s">
        <v>34</v>
      </c>
      <c r="B32" s="2">
        <v>2</v>
      </c>
      <c r="C32" s="4">
        <f>+B32/D4</f>
        <v>465.34883720930236</v>
      </c>
      <c r="D32" s="5">
        <f>+C32/D3</f>
        <v>930.69767441860472</v>
      </c>
      <c r="F32" s="1" t="s">
        <v>34</v>
      </c>
    </row>
    <row r="33" spans="1:6" x14ac:dyDescent="0.25">
      <c r="A33" s="1" t="s">
        <v>35</v>
      </c>
      <c r="B33" s="2">
        <v>1</v>
      </c>
      <c r="C33" s="4">
        <f>+B33/D4</f>
        <v>232.67441860465118</v>
      </c>
      <c r="D33" s="5">
        <f>+C33/D3</f>
        <v>465.34883720930236</v>
      </c>
    </row>
    <row r="34" spans="1:6" x14ac:dyDescent="0.25">
      <c r="A34" s="1" t="s">
        <v>36</v>
      </c>
      <c r="B34" s="2">
        <v>1</v>
      </c>
      <c r="C34" s="4">
        <f>+B34/D4</f>
        <v>232.67441860465118</v>
      </c>
      <c r="D34" s="5">
        <f>+C34/D3</f>
        <v>465.34883720930236</v>
      </c>
    </row>
    <row r="35" spans="1:6" x14ac:dyDescent="0.25">
      <c r="A35" s="1" t="s">
        <v>37</v>
      </c>
      <c r="B35" s="2">
        <v>1</v>
      </c>
      <c r="C35" s="4">
        <f>+B35/D4</f>
        <v>232.67441860465118</v>
      </c>
      <c r="D35" s="5">
        <f>+C35/D3</f>
        <v>465.34883720930236</v>
      </c>
      <c r="F35" s="1" t="s">
        <v>37</v>
      </c>
    </row>
    <row r="36" spans="1:6" x14ac:dyDescent="0.25">
      <c r="A36" s="1" t="s">
        <v>688</v>
      </c>
      <c r="B36" s="2">
        <v>1</v>
      </c>
      <c r="C36" s="4">
        <f>+B36/D4</f>
        <v>232.67441860465118</v>
      </c>
      <c r="D36" s="5">
        <f>+C36/D3</f>
        <v>465.34883720930236</v>
      </c>
      <c r="F36" s="1" t="s">
        <v>688</v>
      </c>
    </row>
    <row r="37" spans="1:6" x14ac:dyDescent="0.25">
      <c r="A37" s="1" t="s">
        <v>38</v>
      </c>
      <c r="B37" s="2">
        <v>1</v>
      </c>
      <c r="C37" s="4">
        <f>+B37/D4</f>
        <v>232.67441860465118</v>
      </c>
      <c r="D37" s="5">
        <f>+C37/D3</f>
        <v>465.34883720930236</v>
      </c>
      <c r="F37" s="1" t="s">
        <v>38</v>
      </c>
    </row>
    <row r="38" spans="1:6" x14ac:dyDescent="0.25">
      <c r="A38" s="1" t="s">
        <v>39</v>
      </c>
      <c r="B38" s="2">
        <v>2</v>
      </c>
      <c r="C38" s="4">
        <f>+B38/D4</f>
        <v>465.34883720930236</v>
      </c>
      <c r="D38" s="5">
        <f>+C38/D3</f>
        <v>930.69767441860472</v>
      </c>
      <c r="F38" s="1" t="s">
        <v>39</v>
      </c>
    </row>
    <row r="39" spans="1:6" x14ac:dyDescent="0.25">
      <c r="A39" s="1"/>
      <c r="B39" s="2"/>
      <c r="C39" s="4">
        <f>+B39/D4</f>
        <v>0</v>
      </c>
      <c r="D39" s="10">
        <f>+C39/D3</f>
        <v>0</v>
      </c>
    </row>
    <row r="40" spans="1:6" x14ac:dyDescent="0.25">
      <c r="A40" s="1" t="s">
        <v>40</v>
      </c>
      <c r="B40" s="2">
        <f>+SUM(B6:B39)</f>
        <v>185</v>
      </c>
      <c r="C40" s="2"/>
      <c r="D40" s="10">
        <f>+SUM(D6:D38)</f>
        <v>86089.534883720888</v>
      </c>
    </row>
    <row r="41" spans="1:6" x14ac:dyDescent="0.25">
      <c r="A41" t="s">
        <v>41</v>
      </c>
      <c r="B41" s="2">
        <f>+COUNT(B6:B39)</f>
        <v>33</v>
      </c>
      <c r="C41" s="2"/>
      <c r="D41" s="2"/>
    </row>
    <row r="42" spans="1:6" x14ac:dyDescent="0.25">
      <c r="A42" s="1"/>
      <c r="B42" s="2"/>
      <c r="C42" s="2"/>
      <c r="D42" s="2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workbookViewId="0">
      <selection activeCell="A2" sqref="A2:XFD42"/>
    </sheetView>
  </sheetViews>
  <sheetFormatPr defaultRowHeight="15" x14ac:dyDescent="0.25"/>
  <cols>
    <col min="3" max="3" width="38.5703125" bestFit="1" customWidth="1"/>
    <col min="259" max="259" width="38.5703125" bestFit="1" customWidth="1"/>
    <col min="515" max="515" width="38.5703125" bestFit="1" customWidth="1"/>
    <col min="771" max="771" width="38.5703125" bestFit="1" customWidth="1"/>
    <col min="1027" max="1027" width="38.5703125" bestFit="1" customWidth="1"/>
    <col min="1283" max="1283" width="38.5703125" bestFit="1" customWidth="1"/>
    <col min="1539" max="1539" width="38.5703125" bestFit="1" customWidth="1"/>
    <col min="1795" max="1795" width="38.5703125" bestFit="1" customWidth="1"/>
    <col min="2051" max="2051" width="38.5703125" bestFit="1" customWidth="1"/>
    <col min="2307" max="2307" width="38.5703125" bestFit="1" customWidth="1"/>
    <col min="2563" max="2563" width="38.5703125" bestFit="1" customWidth="1"/>
    <col min="2819" max="2819" width="38.5703125" bestFit="1" customWidth="1"/>
    <col min="3075" max="3075" width="38.5703125" bestFit="1" customWidth="1"/>
    <col min="3331" max="3331" width="38.5703125" bestFit="1" customWidth="1"/>
    <col min="3587" max="3587" width="38.5703125" bestFit="1" customWidth="1"/>
    <col min="3843" max="3843" width="38.5703125" bestFit="1" customWidth="1"/>
    <col min="4099" max="4099" width="38.5703125" bestFit="1" customWidth="1"/>
    <col min="4355" max="4355" width="38.5703125" bestFit="1" customWidth="1"/>
    <col min="4611" max="4611" width="38.5703125" bestFit="1" customWidth="1"/>
    <col min="4867" max="4867" width="38.5703125" bestFit="1" customWidth="1"/>
    <col min="5123" max="5123" width="38.5703125" bestFit="1" customWidth="1"/>
    <col min="5379" max="5379" width="38.5703125" bestFit="1" customWidth="1"/>
    <col min="5635" max="5635" width="38.5703125" bestFit="1" customWidth="1"/>
    <col min="5891" max="5891" width="38.5703125" bestFit="1" customWidth="1"/>
    <col min="6147" max="6147" width="38.5703125" bestFit="1" customWidth="1"/>
    <col min="6403" max="6403" width="38.5703125" bestFit="1" customWidth="1"/>
    <col min="6659" max="6659" width="38.5703125" bestFit="1" customWidth="1"/>
    <col min="6915" max="6915" width="38.5703125" bestFit="1" customWidth="1"/>
    <col min="7171" max="7171" width="38.5703125" bestFit="1" customWidth="1"/>
    <col min="7427" max="7427" width="38.5703125" bestFit="1" customWidth="1"/>
    <col min="7683" max="7683" width="38.5703125" bestFit="1" customWidth="1"/>
    <col min="7939" max="7939" width="38.5703125" bestFit="1" customWidth="1"/>
    <col min="8195" max="8195" width="38.5703125" bestFit="1" customWidth="1"/>
    <col min="8451" max="8451" width="38.5703125" bestFit="1" customWidth="1"/>
    <col min="8707" max="8707" width="38.5703125" bestFit="1" customWidth="1"/>
    <col min="8963" max="8963" width="38.5703125" bestFit="1" customWidth="1"/>
    <col min="9219" max="9219" width="38.5703125" bestFit="1" customWidth="1"/>
    <col min="9475" max="9475" width="38.5703125" bestFit="1" customWidth="1"/>
    <col min="9731" max="9731" width="38.5703125" bestFit="1" customWidth="1"/>
    <col min="9987" max="9987" width="38.5703125" bestFit="1" customWidth="1"/>
    <col min="10243" max="10243" width="38.5703125" bestFit="1" customWidth="1"/>
    <col min="10499" max="10499" width="38.5703125" bestFit="1" customWidth="1"/>
    <col min="10755" max="10755" width="38.5703125" bestFit="1" customWidth="1"/>
    <col min="11011" max="11011" width="38.5703125" bestFit="1" customWidth="1"/>
    <col min="11267" max="11267" width="38.5703125" bestFit="1" customWidth="1"/>
    <col min="11523" max="11523" width="38.5703125" bestFit="1" customWidth="1"/>
    <col min="11779" max="11779" width="38.5703125" bestFit="1" customWidth="1"/>
    <col min="12035" max="12035" width="38.5703125" bestFit="1" customWidth="1"/>
    <col min="12291" max="12291" width="38.5703125" bestFit="1" customWidth="1"/>
    <col min="12547" max="12547" width="38.5703125" bestFit="1" customWidth="1"/>
    <col min="12803" max="12803" width="38.5703125" bestFit="1" customWidth="1"/>
    <col min="13059" max="13059" width="38.5703125" bestFit="1" customWidth="1"/>
    <col min="13315" max="13315" width="38.5703125" bestFit="1" customWidth="1"/>
    <col min="13571" max="13571" width="38.5703125" bestFit="1" customWidth="1"/>
    <col min="13827" max="13827" width="38.5703125" bestFit="1" customWidth="1"/>
    <col min="14083" max="14083" width="38.5703125" bestFit="1" customWidth="1"/>
    <col min="14339" max="14339" width="38.5703125" bestFit="1" customWidth="1"/>
    <col min="14595" max="14595" width="38.5703125" bestFit="1" customWidth="1"/>
    <col min="14851" max="14851" width="38.5703125" bestFit="1" customWidth="1"/>
    <col min="15107" max="15107" width="38.5703125" bestFit="1" customWidth="1"/>
    <col min="15363" max="15363" width="38.5703125" bestFit="1" customWidth="1"/>
    <col min="15619" max="15619" width="38.5703125" bestFit="1" customWidth="1"/>
    <col min="15875" max="15875" width="38.5703125" bestFit="1" customWidth="1"/>
    <col min="16131" max="16131" width="38.5703125" bestFit="1" customWidth="1"/>
  </cols>
  <sheetData>
    <row r="1" spans="1:14" x14ac:dyDescent="0.25">
      <c r="A1" s="2" t="s">
        <v>339</v>
      </c>
      <c r="B1" s="2" t="s">
        <v>340</v>
      </c>
      <c r="C1" s="27" t="s">
        <v>341</v>
      </c>
      <c r="D1" s="2" t="s">
        <v>342</v>
      </c>
      <c r="E1" s="30" t="s">
        <v>343</v>
      </c>
      <c r="F1" s="31" t="s">
        <v>344</v>
      </c>
      <c r="G1" s="1" t="s">
        <v>345</v>
      </c>
      <c r="H1" s="1" t="s">
        <v>346</v>
      </c>
      <c r="I1" t="s">
        <v>347</v>
      </c>
      <c r="J1" s="28" t="s">
        <v>348</v>
      </c>
      <c r="K1" s="29" t="s">
        <v>349</v>
      </c>
      <c r="L1" t="s">
        <v>350</v>
      </c>
      <c r="N1" s="26" t="s">
        <v>351</v>
      </c>
    </row>
    <row r="2" spans="1:14" x14ac:dyDescent="0.25">
      <c r="A2" s="2">
        <v>11933</v>
      </c>
      <c r="B2" s="2" t="s">
        <v>489</v>
      </c>
      <c r="C2" t="s">
        <v>723</v>
      </c>
      <c r="D2" t="s">
        <v>388</v>
      </c>
      <c r="E2" s="25">
        <v>7500</v>
      </c>
      <c r="F2" s="25">
        <v>0</v>
      </c>
      <c r="G2" s="1" t="s">
        <v>613</v>
      </c>
      <c r="L2" t="str">
        <f t="shared" ref="L2:L41" si="0">+CONCATENATE(G2,A2)</f>
        <v>Helicosphaera11933</v>
      </c>
      <c r="N2" s="26"/>
    </row>
    <row r="3" spans="1:14" x14ac:dyDescent="0.25">
      <c r="A3" s="2">
        <v>11934</v>
      </c>
      <c r="B3" s="2" t="s">
        <v>489</v>
      </c>
      <c r="C3" t="s">
        <v>723</v>
      </c>
      <c r="D3" t="s">
        <v>388</v>
      </c>
      <c r="E3" s="25">
        <v>5000</v>
      </c>
      <c r="F3" s="25">
        <v>0</v>
      </c>
      <c r="G3" s="1" t="s">
        <v>418</v>
      </c>
      <c r="H3" t="s">
        <v>617</v>
      </c>
      <c r="L3" t="str">
        <f t="shared" si="0"/>
        <v>Neodelphineis11934</v>
      </c>
      <c r="N3" s="26"/>
    </row>
    <row r="4" spans="1:14" x14ac:dyDescent="0.25">
      <c r="A4" s="2">
        <v>11935</v>
      </c>
      <c r="B4" s="2" t="s">
        <v>489</v>
      </c>
      <c r="C4" t="s">
        <v>723</v>
      </c>
      <c r="D4" t="s">
        <v>388</v>
      </c>
      <c r="E4" s="25">
        <v>7500</v>
      </c>
      <c r="F4" s="25">
        <v>0</v>
      </c>
      <c r="G4" s="1" t="s">
        <v>333</v>
      </c>
      <c r="L4" t="str">
        <f t="shared" si="0"/>
        <v>Skeletonema11935</v>
      </c>
      <c r="N4" s="26"/>
    </row>
    <row r="5" spans="1:14" x14ac:dyDescent="0.25">
      <c r="A5" s="2">
        <v>11936</v>
      </c>
      <c r="B5" s="2" t="s">
        <v>489</v>
      </c>
      <c r="C5" t="s">
        <v>723</v>
      </c>
      <c r="D5" t="s">
        <v>388</v>
      </c>
      <c r="E5" s="25">
        <v>1000</v>
      </c>
      <c r="F5" s="25">
        <v>0</v>
      </c>
      <c r="G5" s="1" t="s">
        <v>389</v>
      </c>
      <c r="L5" t="str">
        <f t="shared" si="0"/>
        <v>Pseudonitzschia11936</v>
      </c>
      <c r="N5" s="26"/>
    </row>
    <row r="6" spans="1:14" x14ac:dyDescent="0.25">
      <c r="A6" s="2">
        <v>11937</v>
      </c>
      <c r="B6" s="2" t="s">
        <v>489</v>
      </c>
      <c r="C6" t="s">
        <v>723</v>
      </c>
      <c r="D6" t="s">
        <v>388</v>
      </c>
      <c r="E6" s="25">
        <v>20000</v>
      </c>
      <c r="F6" s="25">
        <v>0</v>
      </c>
      <c r="G6" s="1" t="s">
        <v>397</v>
      </c>
      <c r="H6" t="s">
        <v>618</v>
      </c>
      <c r="L6" t="str">
        <f t="shared" si="0"/>
        <v>Thalassiosira11937</v>
      </c>
      <c r="N6" s="26"/>
    </row>
    <row r="7" spans="1:14" x14ac:dyDescent="0.25">
      <c r="A7" s="2">
        <v>11938</v>
      </c>
      <c r="B7" s="2" t="s">
        <v>489</v>
      </c>
      <c r="C7" t="s">
        <v>723</v>
      </c>
      <c r="D7" t="s">
        <v>388</v>
      </c>
      <c r="E7" s="25">
        <v>17000</v>
      </c>
      <c r="F7" s="25">
        <v>0</v>
      </c>
      <c r="G7" s="1" t="s">
        <v>397</v>
      </c>
      <c r="H7" t="s">
        <v>618</v>
      </c>
      <c r="L7" t="str">
        <f t="shared" si="0"/>
        <v>Thalassiosira11938</v>
      </c>
      <c r="N7" s="26"/>
    </row>
    <row r="8" spans="1:14" x14ac:dyDescent="0.25">
      <c r="A8" s="2">
        <v>11939</v>
      </c>
      <c r="B8" s="2" t="s">
        <v>489</v>
      </c>
      <c r="C8" t="s">
        <v>723</v>
      </c>
      <c r="D8" t="s">
        <v>388</v>
      </c>
      <c r="E8" s="25">
        <v>5000</v>
      </c>
      <c r="F8" s="25">
        <v>0</v>
      </c>
      <c r="G8" s="1" t="s">
        <v>361</v>
      </c>
      <c r="L8" t="str">
        <f t="shared" si="0"/>
        <v>Thalassionema11939</v>
      </c>
      <c r="N8" s="26"/>
    </row>
    <row r="9" spans="1:14" x14ac:dyDescent="0.25">
      <c r="A9" s="2">
        <v>11940</v>
      </c>
      <c r="B9" s="2" t="s">
        <v>489</v>
      </c>
      <c r="C9" t="s">
        <v>723</v>
      </c>
      <c r="D9" t="s">
        <v>388</v>
      </c>
      <c r="E9" s="25">
        <v>2000</v>
      </c>
      <c r="F9" s="25">
        <v>0</v>
      </c>
      <c r="G9" s="1" t="s">
        <v>410</v>
      </c>
      <c r="L9" t="str">
        <f t="shared" si="0"/>
        <v>Cylindrotheca11940</v>
      </c>
      <c r="N9" s="26"/>
    </row>
    <row r="10" spans="1:14" x14ac:dyDescent="0.25">
      <c r="A10" s="2">
        <v>11941</v>
      </c>
      <c r="B10" s="2" t="s">
        <v>489</v>
      </c>
      <c r="C10" t="s">
        <v>723</v>
      </c>
      <c r="D10" t="s">
        <v>388</v>
      </c>
      <c r="E10" s="25">
        <v>2500</v>
      </c>
      <c r="F10" s="25">
        <v>0</v>
      </c>
      <c r="G10" s="1" t="s">
        <v>36</v>
      </c>
      <c r="L10" t="str">
        <f t="shared" si="0"/>
        <v>Guinardia11941</v>
      </c>
      <c r="N10" s="26"/>
    </row>
    <row r="11" spans="1:14" x14ac:dyDescent="0.25">
      <c r="A11" s="2">
        <v>11942</v>
      </c>
      <c r="B11" s="2" t="s">
        <v>489</v>
      </c>
      <c r="C11" t="s">
        <v>723</v>
      </c>
      <c r="D11" t="s">
        <v>388</v>
      </c>
      <c r="E11" s="25">
        <v>9000</v>
      </c>
      <c r="F11" s="25">
        <v>0</v>
      </c>
      <c r="G11" s="1" t="s">
        <v>397</v>
      </c>
      <c r="L11" t="str">
        <f t="shared" si="0"/>
        <v>Thalassiosira11942</v>
      </c>
      <c r="N11" s="26"/>
    </row>
    <row r="12" spans="1:14" x14ac:dyDescent="0.25">
      <c r="A12" s="2">
        <v>11943</v>
      </c>
      <c r="B12" s="2" t="s">
        <v>489</v>
      </c>
      <c r="C12" t="s">
        <v>723</v>
      </c>
      <c r="D12" t="s">
        <v>388</v>
      </c>
      <c r="E12" s="25">
        <v>9000</v>
      </c>
      <c r="F12" s="25">
        <v>0</v>
      </c>
      <c r="G12" s="1" t="s">
        <v>332</v>
      </c>
      <c r="L12" t="str">
        <f t="shared" si="0"/>
        <v>Nitzschia11943</v>
      </c>
      <c r="N12" s="26"/>
    </row>
    <row r="13" spans="1:14" x14ac:dyDescent="0.25">
      <c r="A13" s="2">
        <v>11944</v>
      </c>
      <c r="B13" s="2" t="s">
        <v>489</v>
      </c>
      <c r="C13" t="s">
        <v>723</v>
      </c>
      <c r="D13" t="s">
        <v>388</v>
      </c>
      <c r="E13" s="25">
        <v>10000</v>
      </c>
      <c r="F13" s="25">
        <v>0</v>
      </c>
      <c r="G13" s="1" t="s">
        <v>400</v>
      </c>
      <c r="L13" t="str">
        <f t="shared" si="0"/>
        <v>Navicula11944</v>
      </c>
      <c r="N13" s="26"/>
    </row>
    <row r="14" spans="1:14" s="33" customFormat="1" x14ac:dyDescent="0.25">
      <c r="A14" s="32">
        <v>11945</v>
      </c>
      <c r="B14" s="32" t="s">
        <v>489</v>
      </c>
      <c r="C14" t="s">
        <v>723</v>
      </c>
      <c r="D14" s="33" t="s">
        <v>388</v>
      </c>
      <c r="E14" s="34">
        <v>7500</v>
      </c>
      <c r="F14" s="34">
        <v>0</v>
      </c>
      <c r="G14" s="35" t="s">
        <v>397</v>
      </c>
      <c r="L14" s="33" t="str">
        <f t="shared" si="0"/>
        <v>Thalassiosira11945</v>
      </c>
      <c r="N14" s="36"/>
    </row>
    <row r="15" spans="1:14" x14ac:dyDescent="0.25">
      <c r="A15" s="2">
        <v>11946</v>
      </c>
      <c r="B15" s="2" t="s">
        <v>489</v>
      </c>
      <c r="C15" t="s">
        <v>723</v>
      </c>
      <c r="D15" t="s">
        <v>388</v>
      </c>
      <c r="E15" s="25">
        <v>4000</v>
      </c>
      <c r="F15" s="25">
        <v>0</v>
      </c>
      <c r="G15" s="1" t="s">
        <v>364</v>
      </c>
      <c r="L15" t="str">
        <f t="shared" si="0"/>
        <v>Eucampia11946</v>
      </c>
      <c r="N15" s="26"/>
    </row>
    <row r="16" spans="1:14" x14ac:dyDescent="0.25">
      <c r="A16" s="2">
        <v>11947</v>
      </c>
      <c r="B16" s="2" t="s">
        <v>489</v>
      </c>
      <c r="C16" t="s">
        <v>723</v>
      </c>
      <c r="D16" t="s">
        <v>388</v>
      </c>
      <c r="E16" s="25">
        <v>1000</v>
      </c>
      <c r="F16" s="25">
        <v>0</v>
      </c>
      <c r="G16" s="1" t="s">
        <v>410</v>
      </c>
      <c r="L16" t="str">
        <f t="shared" si="0"/>
        <v>Cylindrotheca11947</v>
      </c>
      <c r="N16" s="26"/>
    </row>
    <row r="17" spans="1:14" x14ac:dyDescent="0.25">
      <c r="A17" s="2">
        <v>11948</v>
      </c>
      <c r="B17" s="2" t="s">
        <v>489</v>
      </c>
      <c r="C17" t="s">
        <v>723</v>
      </c>
      <c r="D17" t="s">
        <v>388</v>
      </c>
      <c r="E17" s="25">
        <v>2000</v>
      </c>
      <c r="F17" s="25">
        <v>0</v>
      </c>
      <c r="G17" s="1" t="s">
        <v>36</v>
      </c>
      <c r="L17" t="str">
        <f t="shared" si="0"/>
        <v>Guinardia11948</v>
      </c>
      <c r="N17" s="26"/>
    </row>
    <row r="18" spans="1:14" x14ac:dyDescent="0.25">
      <c r="A18" s="2">
        <v>11949</v>
      </c>
      <c r="B18" s="2" t="s">
        <v>489</v>
      </c>
      <c r="C18" t="s">
        <v>723</v>
      </c>
      <c r="D18" t="s">
        <v>388</v>
      </c>
      <c r="E18" s="25">
        <v>5000</v>
      </c>
      <c r="F18" s="25">
        <v>0</v>
      </c>
      <c r="G18" s="1" t="s">
        <v>332</v>
      </c>
      <c r="H18" t="s">
        <v>597</v>
      </c>
      <c r="L18" t="str">
        <f t="shared" si="0"/>
        <v>Nitzschia11949</v>
      </c>
      <c r="N18" s="26"/>
    </row>
    <row r="19" spans="1:14" x14ac:dyDescent="0.25">
      <c r="A19" s="2">
        <v>11950</v>
      </c>
      <c r="B19" s="2" t="s">
        <v>489</v>
      </c>
      <c r="C19" t="s">
        <v>723</v>
      </c>
      <c r="D19" t="s">
        <v>388</v>
      </c>
      <c r="E19" s="25">
        <v>1500</v>
      </c>
      <c r="F19" s="25">
        <v>0</v>
      </c>
      <c r="G19" s="1" t="s">
        <v>356</v>
      </c>
      <c r="L19" t="str">
        <f t="shared" si="0"/>
        <v>Chaetoceros11950</v>
      </c>
      <c r="N19" s="26"/>
    </row>
    <row r="20" spans="1:14" s="33" customFormat="1" x14ac:dyDescent="0.25">
      <c r="A20" s="32">
        <v>11951</v>
      </c>
      <c r="B20" s="32" t="s">
        <v>489</v>
      </c>
      <c r="C20" t="s">
        <v>723</v>
      </c>
      <c r="D20" s="33" t="s">
        <v>388</v>
      </c>
      <c r="E20" s="34">
        <v>15000</v>
      </c>
      <c r="F20" s="34">
        <v>0</v>
      </c>
      <c r="G20" s="35" t="s">
        <v>397</v>
      </c>
      <c r="L20" s="33" t="str">
        <f t="shared" si="0"/>
        <v>Thalassiosira11951</v>
      </c>
      <c r="N20" s="36"/>
    </row>
    <row r="21" spans="1:14" x14ac:dyDescent="0.25">
      <c r="A21" s="2">
        <v>11952</v>
      </c>
      <c r="B21" s="2" t="s">
        <v>489</v>
      </c>
      <c r="C21" t="s">
        <v>723</v>
      </c>
      <c r="D21" t="s">
        <v>388</v>
      </c>
      <c r="E21" s="25">
        <v>10000</v>
      </c>
      <c r="F21" s="25">
        <v>0</v>
      </c>
      <c r="G21" s="1" t="s">
        <v>619</v>
      </c>
      <c r="L21" t="str">
        <f t="shared" si="0"/>
        <v>synedroid11952</v>
      </c>
      <c r="N21" s="26"/>
    </row>
    <row r="22" spans="1:14" x14ac:dyDescent="0.25">
      <c r="A22" s="2">
        <v>11953</v>
      </c>
      <c r="B22" s="2" t="s">
        <v>489</v>
      </c>
      <c r="C22" t="s">
        <v>723</v>
      </c>
      <c r="D22" t="s">
        <v>388</v>
      </c>
      <c r="E22" s="25">
        <v>40000</v>
      </c>
      <c r="F22" s="25">
        <v>0</v>
      </c>
      <c r="G22" s="1" t="s">
        <v>619</v>
      </c>
      <c r="L22" t="str">
        <f>+CONCATENATE(G22,A21,"a")</f>
        <v>synedroid11952a</v>
      </c>
      <c r="N22" s="26"/>
    </row>
    <row r="23" spans="1:14" x14ac:dyDescent="0.25">
      <c r="A23" s="2">
        <v>11954</v>
      </c>
      <c r="B23" s="2" t="s">
        <v>489</v>
      </c>
      <c r="C23" t="s">
        <v>723</v>
      </c>
      <c r="D23" t="s">
        <v>388</v>
      </c>
      <c r="E23" s="25">
        <v>7500</v>
      </c>
      <c r="F23" s="25">
        <v>0</v>
      </c>
      <c r="G23" s="1" t="s">
        <v>620</v>
      </c>
      <c r="L23" t="str">
        <f t="shared" si="0"/>
        <v>pennate11954</v>
      </c>
      <c r="N23" s="26"/>
    </row>
    <row r="24" spans="1:14" x14ac:dyDescent="0.25">
      <c r="A24" s="2">
        <v>11955</v>
      </c>
      <c r="B24" s="2" t="s">
        <v>489</v>
      </c>
      <c r="C24" t="s">
        <v>723</v>
      </c>
      <c r="D24" t="s">
        <v>388</v>
      </c>
      <c r="E24" s="25">
        <v>4500</v>
      </c>
      <c r="F24" s="25">
        <v>0</v>
      </c>
      <c r="G24" s="1" t="s">
        <v>359</v>
      </c>
      <c r="L24" t="str">
        <f t="shared" si="0"/>
        <v>Haslea11955</v>
      </c>
      <c r="N24" s="26"/>
    </row>
    <row r="25" spans="1:14" x14ac:dyDescent="0.25">
      <c r="A25" s="2">
        <v>11956</v>
      </c>
      <c r="B25" s="2" t="s">
        <v>489</v>
      </c>
      <c r="C25" t="s">
        <v>723</v>
      </c>
      <c r="D25" t="s">
        <v>388</v>
      </c>
      <c r="E25" s="25">
        <v>5000</v>
      </c>
      <c r="F25" s="25">
        <v>0</v>
      </c>
      <c r="G25" s="1" t="s">
        <v>621</v>
      </c>
      <c r="L25" t="str">
        <f t="shared" si="0"/>
        <v>Lauderia11956</v>
      </c>
      <c r="N25" s="26"/>
    </row>
    <row r="26" spans="1:14" x14ac:dyDescent="0.25">
      <c r="A26" s="2">
        <v>11957</v>
      </c>
      <c r="B26" s="2" t="s">
        <v>489</v>
      </c>
      <c r="C26" t="s">
        <v>723</v>
      </c>
      <c r="D26" t="s">
        <v>388</v>
      </c>
      <c r="E26" s="25">
        <v>7500</v>
      </c>
      <c r="F26" s="25">
        <v>0</v>
      </c>
      <c r="G26" s="1" t="s">
        <v>332</v>
      </c>
      <c r="L26" t="str">
        <f t="shared" si="0"/>
        <v>Nitzschia11957</v>
      </c>
      <c r="N26" s="26"/>
    </row>
    <row r="27" spans="1:14" x14ac:dyDescent="0.25">
      <c r="A27" s="2">
        <v>11958</v>
      </c>
      <c r="B27" s="2" t="s">
        <v>489</v>
      </c>
      <c r="C27" t="s">
        <v>723</v>
      </c>
      <c r="D27" t="s">
        <v>388</v>
      </c>
      <c r="E27" s="25">
        <v>15000</v>
      </c>
      <c r="F27" s="25">
        <v>0</v>
      </c>
      <c r="G27" s="1" t="s">
        <v>356</v>
      </c>
      <c r="K27" t="s">
        <v>409</v>
      </c>
      <c r="L27" t="str">
        <f t="shared" si="0"/>
        <v>Chaetoceros11958</v>
      </c>
      <c r="N27" s="26"/>
    </row>
    <row r="28" spans="1:14" x14ac:dyDescent="0.25">
      <c r="A28" s="2">
        <v>11959</v>
      </c>
      <c r="B28" s="2" t="s">
        <v>489</v>
      </c>
      <c r="C28" t="s">
        <v>723</v>
      </c>
      <c r="D28" t="s">
        <v>388</v>
      </c>
      <c r="E28" s="25">
        <v>1500</v>
      </c>
      <c r="F28" s="25">
        <v>0</v>
      </c>
      <c r="G28" s="1" t="s">
        <v>361</v>
      </c>
      <c r="L28" t="str">
        <f t="shared" si="0"/>
        <v>Thalassionema11959</v>
      </c>
      <c r="N28" s="26"/>
    </row>
    <row r="29" spans="1:14" x14ac:dyDescent="0.25">
      <c r="A29" s="2">
        <v>11960</v>
      </c>
      <c r="B29" s="2" t="s">
        <v>489</v>
      </c>
      <c r="C29" t="s">
        <v>723</v>
      </c>
      <c r="D29" t="s">
        <v>388</v>
      </c>
      <c r="E29" s="25">
        <v>15000</v>
      </c>
      <c r="F29" s="25">
        <v>0</v>
      </c>
      <c r="G29" s="1" t="s">
        <v>361</v>
      </c>
      <c r="L29" t="str">
        <f>+CONCATENATE(G29,A28,"a")</f>
        <v>Thalassionema11959a</v>
      </c>
      <c r="N29" s="26"/>
    </row>
    <row r="30" spans="1:14" x14ac:dyDescent="0.25">
      <c r="A30" s="2">
        <v>11961</v>
      </c>
      <c r="B30" s="2" t="s">
        <v>489</v>
      </c>
      <c r="C30" t="s">
        <v>723</v>
      </c>
      <c r="D30" t="s">
        <v>388</v>
      </c>
      <c r="E30" s="25">
        <v>15000</v>
      </c>
      <c r="F30" s="25">
        <v>0</v>
      </c>
      <c r="G30" s="1" t="s">
        <v>361</v>
      </c>
      <c r="L30" t="str">
        <f>+CONCATENATE(G30,A28,"b")</f>
        <v>Thalassionema11959b</v>
      </c>
      <c r="N30" s="26"/>
    </row>
    <row r="31" spans="1:14" x14ac:dyDescent="0.25">
      <c r="A31" s="2">
        <v>11962</v>
      </c>
      <c r="B31" s="2" t="s">
        <v>489</v>
      </c>
      <c r="C31" t="s">
        <v>723</v>
      </c>
      <c r="D31" t="s">
        <v>388</v>
      </c>
      <c r="E31" s="25">
        <v>15000</v>
      </c>
      <c r="F31" s="25">
        <v>0</v>
      </c>
      <c r="G31" s="1" t="s">
        <v>332</v>
      </c>
      <c r="L31" t="str">
        <f t="shared" si="0"/>
        <v>Nitzschia11962</v>
      </c>
      <c r="N31" s="26"/>
    </row>
    <row r="32" spans="1:14" x14ac:dyDescent="0.25">
      <c r="A32" s="2">
        <v>11963</v>
      </c>
      <c r="B32" s="2" t="s">
        <v>489</v>
      </c>
      <c r="C32" t="s">
        <v>723</v>
      </c>
      <c r="D32" t="s">
        <v>388</v>
      </c>
      <c r="E32" s="25">
        <v>5000</v>
      </c>
      <c r="F32" s="25">
        <v>0</v>
      </c>
      <c r="G32" s="1" t="s">
        <v>330</v>
      </c>
      <c r="L32" t="str">
        <f t="shared" si="0"/>
        <v>Diploneis11963</v>
      </c>
      <c r="N32" s="26"/>
    </row>
    <row r="33" spans="1:14" s="33" customFormat="1" x14ac:dyDescent="0.25">
      <c r="A33" s="32">
        <v>11964</v>
      </c>
      <c r="B33" s="32" t="s">
        <v>489</v>
      </c>
      <c r="C33" t="s">
        <v>723</v>
      </c>
      <c r="D33" s="33" t="s">
        <v>388</v>
      </c>
      <c r="E33" s="34">
        <v>10000</v>
      </c>
      <c r="F33" s="34">
        <v>0</v>
      </c>
      <c r="G33" s="35" t="s">
        <v>622</v>
      </c>
      <c r="L33" s="33" t="str">
        <f t="shared" si="0"/>
        <v>Calcidiscus11964</v>
      </c>
      <c r="N33" s="36"/>
    </row>
    <row r="34" spans="1:14" x14ac:dyDescent="0.25">
      <c r="A34" s="2">
        <v>11965</v>
      </c>
      <c r="B34" s="2" t="s">
        <v>489</v>
      </c>
      <c r="C34" t="s">
        <v>723</v>
      </c>
      <c r="D34" t="s">
        <v>388</v>
      </c>
      <c r="E34" s="25">
        <v>20000</v>
      </c>
      <c r="F34" s="25">
        <v>0</v>
      </c>
      <c r="G34" s="1" t="s">
        <v>418</v>
      </c>
      <c r="L34" t="str">
        <f t="shared" si="0"/>
        <v>Neodelphineis11965</v>
      </c>
      <c r="N34" s="26"/>
    </row>
    <row r="35" spans="1:14" x14ac:dyDescent="0.25">
      <c r="A35" s="2">
        <v>11966</v>
      </c>
      <c r="B35" s="2" t="s">
        <v>489</v>
      </c>
      <c r="C35" t="s">
        <v>723</v>
      </c>
      <c r="D35" t="s">
        <v>388</v>
      </c>
      <c r="E35" s="25">
        <v>10000</v>
      </c>
      <c r="F35" s="25">
        <v>0</v>
      </c>
      <c r="G35" s="1" t="s">
        <v>331</v>
      </c>
      <c r="L35" t="str">
        <f t="shared" si="0"/>
        <v>Achnanthes11966</v>
      </c>
      <c r="N35" s="26"/>
    </row>
    <row r="36" spans="1:14" x14ac:dyDescent="0.25">
      <c r="A36" s="2">
        <v>11967</v>
      </c>
      <c r="B36" s="2" t="s">
        <v>489</v>
      </c>
      <c r="C36" t="s">
        <v>723</v>
      </c>
      <c r="D36" t="s">
        <v>388</v>
      </c>
      <c r="E36" s="25">
        <v>4000</v>
      </c>
      <c r="F36" s="25">
        <v>0</v>
      </c>
      <c r="G36" s="1" t="s">
        <v>356</v>
      </c>
      <c r="L36" t="str">
        <f t="shared" si="0"/>
        <v>Chaetoceros11967</v>
      </c>
      <c r="N36" s="26"/>
    </row>
    <row r="37" spans="1:14" x14ac:dyDescent="0.25">
      <c r="A37" s="2">
        <v>11968</v>
      </c>
      <c r="B37" s="2" t="s">
        <v>489</v>
      </c>
      <c r="C37" t="s">
        <v>723</v>
      </c>
      <c r="D37" t="s">
        <v>388</v>
      </c>
      <c r="E37" s="25">
        <v>3000</v>
      </c>
      <c r="F37" s="25">
        <v>0</v>
      </c>
      <c r="G37" s="1" t="s">
        <v>397</v>
      </c>
      <c r="H37" t="s">
        <v>623</v>
      </c>
      <c r="L37" t="str">
        <f t="shared" si="0"/>
        <v>Thalassiosira11968</v>
      </c>
      <c r="N37" s="26"/>
    </row>
    <row r="38" spans="1:14" x14ac:dyDescent="0.25">
      <c r="A38" s="2">
        <v>11969</v>
      </c>
      <c r="B38" s="2" t="s">
        <v>489</v>
      </c>
      <c r="C38" t="s">
        <v>723</v>
      </c>
      <c r="D38" t="s">
        <v>388</v>
      </c>
      <c r="E38" s="25">
        <v>10000</v>
      </c>
      <c r="F38" s="25">
        <v>0</v>
      </c>
      <c r="G38" s="1" t="s">
        <v>397</v>
      </c>
      <c r="H38" t="s">
        <v>624</v>
      </c>
      <c r="L38" t="str">
        <f t="shared" si="0"/>
        <v>Thalassiosira11969</v>
      </c>
      <c r="N38" s="26"/>
    </row>
    <row r="39" spans="1:14" x14ac:dyDescent="0.25">
      <c r="A39" s="2">
        <v>11970</v>
      </c>
      <c r="B39" s="2" t="s">
        <v>489</v>
      </c>
      <c r="C39" t="s">
        <v>723</v>
      </c>
      <c r="D39" t="s">
        <v>388</v>
      </c>
      <c r="E39" s="25">
        <v>3000</v>
      </c>
      <c r="F39" s="25">
        <v>0</v>
      </c>
      <c r="G39" s="1" t="s">
        <v>625</v>
      </c>
      <c r="L39" t="str">
        <f t="shared" si="0"/>
        <v>Gyrosigma11970</v>
      </c>
      <c r="N39" s="26"/>
    </row>
    <row r="40" spans="1:14" x14ac:dyDescent="0.25">
      <c r="A40" s="2">
        <v>11971</v>
      </c>
      <c r="B40" s="2" t="s">
        <v>489</v>
      </c>
      <c r="C40" t="s">
        <v>723</v>
      </c>
      <c r="D40" t="s">
        <v>388</v>
      </c>
      <c r="E40" s="25">
        <v>3000</v>
      </c>
      <c r="F40" s="25">
        <v>0</v>
      </c>
      <c r="G40" s="1" t="s">
        <v>626</v>
      </c>
      <c r="L40" t="str">
        <f t="shared" si="0"/>
        <v>Mallomonas11971</v>
      </c>
      <c r="N40" s="26"/>
    </row>
    <row r="41" spans="1:14" x14ac:dyDescent="0.25">
      <c r="A41" s="2">
        <v>11972</v>
      </c>
      <c r="B41" s="2" t="s">
        <v>489</v>
      </c>
      <c r="C41" t="s">
        <v>723</v>
      </c>
      <c r="D41" t="s">
        <v>388</v>
      </c>
      <c r="E41" s="25">
        <v>1500</v>
      </c>
      <c r="F41" s="25">
        <v>0</v>
      </c>
      <c r="G41" s="1" t="s">
        <v>332</v>
      </c>
      <c r="L41" t="str">
        <f t="shared" si="0"/>
        <v>Nitzschia11972</v>
      </c>
      <c r="N41" s="26"/>
    </row>
    <row r="42" spans="1:14" x14ac:dyDescent="0.25">
      <c r="A42" s="2">
        <v>11973</v>
      </c>
      <c r="B42" s="2" t="s">
        <v>489</v>
      </c>
      <c r="C42" t="s">
        <v>723</v>
      </c>
      <c r="D42" t="s">
        <v>388</v>
      </c>
      <c r="E42" s="25">
        <v>5000</v>
      </c>
      <c r="F42" s="25">
        <v>0</v>
      </c>
      <c r="G42" s="1" t="s">
        <v>332</v>
      </c>
      <c r="L42" t="str">
        <f>+CONCATENATE(G42,A41,"a")</f>
        <v>Nitzschia11972a</v>
      </c>
      <c r="N42" s="2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opLeftCell="A22" workbookViewId="0">
      <selection activeCell="F43" sqref="F43"/>
    </sheetView>
  </sheetViews>
  <sheetFormatPr defaultRowHeight="15" x14ac:dyDescent="0.25"/>
  <cols>
    <col min="1" max="1" width="41" bestFit="1" customWidth="1"/>
    <col min="2" max="2" width="12.42578125" bestFit="1" customWidth="1"/>
    <col min="3" max="3" width="12.28515625" bestFit="1" customWidth="1"/>
  </cols>
  <sheetData>
    <row r="1" spans="1:6" x14ac:dyDescent="0.25">
      <c r="B1" s="2"/>
    </row>
    <row r="2" spans="1:6" x14ac:dyDescent="0.25">
      <c r="A2" s="1" t="s">
        <v>424</v>
      </c>
      <c r="B2" s="2"/>
      <c r="C2" s="2"/>
      <c r="D2" s="2"/>
    </row>
    <row r="3" spans="1:6" x14ac:dyDescent="0.25">
      <c r="A3" s="2" t="s">
        <v>529</v>
      </c>
      <c r="B3" s="2" t="s">
        <v>530</v>
      </c>
      <c r="C3" s="2" t="s">
        <v>4</v>
      </c>
      <c r="D3" s="2">
        <v>0.5</v>
      </c>
      <c r="F3" s="2" t="s">
        <v>642</v>
      </c>
    </row>
    <row r="4" spans="1:6" x14ac:dyDescent="0.25">
      <c r="A4" s="1" t="s">
        <v>5</v>
      </c>
      <c r="B4" s="2">
        <f>56+55+60+63+62+62</f>
        <v>358</v>
      </c>
      <c r="C4" s="2" t="s">
        <v>6</v>
      </c>
      <c r="D4" s="3">
        <f>+B4/60030</f>
        <v>5.9636848242545391E-3</v>
      </c>
    </row>
    <row r="5" spans="1:6" x14ac:dyDescent="0.25">
      <c r="A5" s="1" t="s">
        <v>7</v>
      </c>
      <c r="B5" s="2" t="s">
        <v>8</v>
      </c>
      <c r="C5" s="2" t="s">
        <v>9</v>
      </c>
      <c r="D5" s="2" t="s">
        <v>10</v>
      </c>
    </row>
    <row r="6" spans="1:6" x14ac:dyDescent="0.25">
      <c r="A6" s="1" t="s">
        <v>220</v>
      </c>
      <c r="B6" s="2">
        <v>3</v>
      </c>
      <c r="C6" s="4">
        <f>+B6/D4</f>
        <v>503.04469273743018</v>
      </c>
      <c r="D6" s="4">
        <f>+C6/D3</f>
        <v>1006.0893854748604</v>
      </c>
    </row>
    <row r="7" spans="1:6" x14ac:dyDescent="0.25">
      <c r="A7" s="1" t="s">
        <v>531</v>
      </c>
      <c r="B7" s="2">
        <v>38</v>
      </c>
      <c r="C7" s="4">
        <f>+B7/D4</f>
        <v>6371.8994413407827</v>
      </c>
      <c r="D7" s="4">
        <f>+C7/D3</f>
        <v>12743.798882681565</v>
      </c>
      <c r="F7" t="s">
        <v>668</v>
      </c>
    </row>
    <row r="8" spans="1:6" x14ac:dyDescent="0.25">
      <c r="A8" s="1" t="s">
        <v>532</v>
      </c>
      <c r="B8" s="2">
        <v>3</v>
      </c>
      <c r="C8" s="4">
        <f>+B8/D4</f>
        <v>503.04469273743018</v>
      </c>
      <c r="D8" s="4">
        <f>+C8/D3</f>
        <v>1006.0893854748604</v>
      </c>
      <c r="F8" s="1" t="s">
        <v>532</v>
      </c>
    </row>
    <row r="9" spans="1:6" x14ac:dyDescent="0.25">
      <c r="A9" s="1" t="s">
        <v>533</v>
      </c>
      <c r="B9" s="2">
        <v>20</v>
      </c>
      <c r="C9" s="4">
        <f>+B9/D4</f>
        <v>3353.6312849162014</v>
      </c>
      <c r="D9" s="4">
        <f>+C9/D3</f>
        <v>6707.2625698324027</v>
      </c>
      <c r="F9" s="1" t="s">
        <v>533</v>
      </c>
    </row>
    <row r="10" spans="1:6" x14ac:dyDescent="0.25">
      <c r="A10" s="1" t="s">
        <v>534</v>
      </c>
      <c r="B10" s="2">
        <v>39</v>
      </c>
      <c r="C10" s="4">
        <f>+B10/D4</f>
        <v>6539.5810055865923</v>
      </c>
      <c r="D10" s="4">
        <f>+C10/D3</f>
        <v>13079.162011173185</v>
      </c>
    </row>
    <row r="11" spans="1:6" x14ac:dyDescent="0.25">
      <c r="A11" s="1" t="s">
        <v>535</v>
      </c>
      <c r="B11" s="2">
        <v>18</v>
      </c>
      <c r="C11" s="4">
        <f>+B11/D4</f>
        <v>3018.2681564245813</v>
      </c>
      <c r="D11" s="4">
        <f>+C11/D3</f>
        <v>6036.5363128491626</v>
      </c>
      <c r="F11" s="1" t="s">
        <v>535</v>
      </c>
    </row>
    <row r="12" spans="1:6" x14ac:dyDescent="0.25">
      <c r="A12" s="1" t="s">
        <v>536</v>
      </c>
      <c r="B12" s="2">
        <v>1</v>
      </c>
      <c r="C12" s="4">
        <f>+B12/D4</f>
        <v>167.68156424581005</v>
      </c>
      <c r="D12" s="4">
        <f>+C12/D3</f>
        <v>335.3631284916201</v>
      </c>
    </row>
    <row r="13" spans="1:6" x14ac:dyDescent="0.25">
      <c r="A13" s="1" t="s">
        <v>422</v>
      </c>
      <c r="B13" s="2">
        <v>36</v>
      </c>
      <c r="C13" s="4">
        <f>+B13/D4</f>
        <v>6036.5363128491626</v>
      </c>
      <c r="D13" s="4">
        <f>+C13/D3</f>
        <v>12073.072625698325</v>
      </c>
    </row>
    <row r="14" spans="1:6" x14ac:dyDescent="0.25">
      <c r="A14" s="1" t="s">
        <v>537</v>
      </c>
      <c r="B14" s="2">
        <v>1</v>
      </c>
      <c r="C14" s="4">
        <f>+B14/D4</f>
        <v>167.68156424581005</v>
      </c>
      <c r="D14" s="4">
        <f>+C14/D3</f>
        <v>335.3631284916201</v>
      </c>
      <c r="F14" s="1" t="s">
        <v>537</v>
      </c>
    </row>
    <row r="15" spans="1:6" x14ac:dyDescent="0.25">
      <c r="A15" s="1" t="s">
        <v>538</v>
      </c>
      <c r="B15" s="2">
        <v>8</v>
      </c>
      <c r="C15" s="4">
        <f>+B15/D4</f>
        <v>1341.4525139664804</v>
      </c>
      <c r="D15" s="4">
        <f>+C15/D3</f>
        <v>2682.9050279329608</v>
      </c>
      <c r="F15" s="1" t="s">
        <v>538</v>
      </c>
    </row>
    <row r="16" spans="1:6" x14ac:dyDescent="0.25">
      <c r="A16" s="1" t="s">
        <v>539</v>
      </c>
      <c r="B16" s="2">
        <v>1</v>
      </c>
      <c r="C16" s="4">
        <f>+B16/D4</f>
        <v>167.68156424581005</v>
      </c>
      <c r="D16" s="4">
        <f>+C16/D3</f>
        <v>335.3631284916201</v>
      </c>
      <c r="F16" s="1" t="s">
        <v>539</v>
      </c>
    </row>
    <row r="17" spans="1:6" x14ac:dyDescent="0.25">
      <c r="A17" s="1" t="s">
        <v>517</v>
      </c>
      <c r="B17" s="2">
        <v>3</v>
      </c>
      <c r="C17" s="4">
        <f>+B17/D4</f>
        <v>503.04469273743018</v>
      </c>
      <c r="D17" s="4">
        <f>+C17/D3</f>
        <v>1006.0893854748604</v>
      </c>
    </row>
    <row r="18" spans="1:6" x14ac:dyDescent="0.25">
      <c r="A18" s="1" t="s">
        <v>686</v>
      </c>
      <c r="B18" s="2">
        <v>13</v>
      </c>
      <c r="C18" s="4">
        <f>+B18/D4</f>
        <v>2179.8603351955308</v>
      </c>
      <c r="D18" s="4">
        <f>+C18/D3</f>
        <v>4359.7206703910615</v>
      </c>
    </row>
    <row r="19" spans="1:6" x14ac:dyDescent="0.25">
      <c r="A19" s="1" t="s">
        <v>427</v>
      </c>
      <c r="B19" s="2">
        <v>11</v>
      </c>
      <c r="C19" s="4">
        <f>+B19/D4</f>
        <v>1844.4972067039107</v>
      </c>
      <c r="D19" s="4">
        <f>+C19/D3</f>
        <v>3688.9944134078214</v>
      </c>
    </row>
    <row r="20" spans="1:6" x14ac:dyDescent="0.25">
      <c r="A20" s="1" t="s">
        <v>540</v>
      </c>
      <c r="B20" s="2">
        <v>15</v>
      </c>
      <c r="C20" s="4">
        <f>+B20/D4</f>
        <v>2515.2234636871508</v>
      </c>
      <c r="D20" s="4">
        <f>+C20/D3</f>
        <v>5030.4469273743016</v>
      </c>
      <c r="F20" s="1" t="s">
        <v>670</v>
      </c>
    </row>
    <row r="21" spans="1:6" x14ac:dyDescent="0.25">
      <c r="A21" s="1" t="s">
        <v>541</v>
      </c>
      <c r="B21" s="2">
        <v>12</v>
      </c>
      <c r="C21" s="4">
        <f>+B21/D4</f>
        <v>2012.1787709497207</v>
      </c>
      <c r="D21" s="4">
        <f>+C21/D3</f>
        <v>4024.3575418994415</v>
      </c>
      <c r="F21" s="1" t="s">
        <v>541</v>
      </c>
    </row>
    <row r="22" spans="1:6" x14ac:dyDescent="0.25">
      <c r="A22" s="1" t="s">
        <v>252</v>
      </c>
      <c r="B22" s="2">
        <v>4</v>
      </c>
      <c r="C22" s="4">
        <f>+B22/D4</f>
        <v>670.72625698324021</v>
      </c>
      <c r="D22" s="4">
        <f>+C22/D3</f>
        <v>1341.4525139664804</v>
      </c>
    </row>
    <row r="23" spans="1:6" x14ac:dyDescent="0.25">
      <c r="A23" s="1" t="s">
        <v>282</v>
      </c>
      <c r="B23" s="2">
        <v>5</v>
      </c>
      <c r="C23" s="4">
        <f>+B23/D4</f>
        <v>838.40782122905034</v>
      </c>
      <c r="D23" s="4">
        <f>+C23/D3</f>
        <v>1676.8156424581007</v>
      </c>
    </row>
    <row r="24" spans="1:6" x14ac:dyDescent="0.25">
      <c r="A24" s="1" t="s">
        <v>542</v>
      </c>
      <c r="B24" s="2">
        <v>1</v>
      </c>
      <c r="C24" s="4">
        <f>+B24/D4</f>
        <v>167.68156424581005</v>
      </c>
      <c r="D24" s="4">
        <f>+C24/D3</f>
        <v>335.3631284916201</v>
      </c>
    </row>
    <row r="25" spans="1:6" x14ac:dyDescent="0.25">
      <c r="A25" s="1" t="s">
        <v>543</v>
      </c>
      <c r="B25" s="2">
        <v>3</v>
      </c>
      <c r="C25" s="4">
        <f>+B25/D4</f>
        <v>503.04469273743018</v>
      </c>
      <c r="D25" s="4">
        <f>+C25/D3</f>
        <v>1006.0893854748604</v>
      </c>
    </row>
    <row r="26" spans="1:6" x14ac:dyDescent="0.25">
      <c r="A26" s="1" t="s">
        <v>544</v>
      </c>
      <c r="B26" s="2">
        <v>47</v>
      </c>
      <c r="C26" s="4">
        <f>+B26/D4</f>
        <v>7881.0335195530733</v>
      </c>
      <c r="D26" s="4">
        <f>+C26/D3</f>
        <v>15762.067039106147</v>
      </c>
      <c r="F26" t="s">
        <v>669</v>
      </c>
    </row>
    <row r="27" spans="1:6" x14ac:dyDescent="0.25">
      <c r="A27" s="1" t="s">
        <v>429</v>
      </c>
      <c r="B27" s="2">
        <v>2</v>
      </c>
      <c r="C27" s="4">
        <f>+B27/D4</f>
        <v>335.3631284916201</v>
      </c>
      <c r="D27" s="4">
        <f>+C27/D3</f>
        <v>670.72625698324021</v>
      </c>
    </row>
    <row r="28" spans="1:6" x14ac:dyDescent="0.25">
      <c r="A28" s="1" t="s">
        <v>545</v>
      </c>
      <c r="B28" s="2">
        <v>2</v>
      </c>
      <c r="C28" s="8">
        <f>+B28/D4</f>
        <v>335.3631284916201</v>
      </c>
      <c r="D28" s="8">
        <f>+C28/D3</f>
        <v>670.72625698324021</v>
      </c>
    </row>
    <row r="29" spans="1:6" x14ac:dyDescent="0.25">
      <c r="A29" s="1" t="s">
        <v>546</v>
      </c>
      <c r="B29" s="2">
        <v>6</v>
      </c>
      <c r="C29" s="4">
        <f>+B29/D4</f>
        <v>1006.0893854748604</v>
      </c>
      <c r="D29" s="4">
        <f>+C29/D3</f>
        <v>2012.1787709497207</v>
      </c>
      <c r="F29" s="1" t="s">
        <v>546</v>
      </c>
    </row>
    <row r="30" spans="1:6" x14ac:dyDescent="0.25">
      <c r="A30" s="1" t="s">
        <v>518</v>
      </c>
      <c r="B30" s="2">
        <v>3</v>
      </c>
      <c r="C30" s="4">
        <f>+B30/D4</f>
        <v>503.04469273743018</v>
      </c>
      <c r="D30" s="4">
        <f>+C30/D3</f>
        <v>1006.0893854748604</v>
      </c>
    </row>
    <row r="31" spans="1:6" x14ac:dyDescent="0.25">
      <c r="A31" s="1" t="s">
        <v>547</v>
      </c>
      <c r="B31" s="2">
        <v>14</v>
      </c>
      <c r="C31" s="4">
        <f>+B31/D4</f>
        <v>2347.5418994413408</v>
      </c>
      <c r="D31" s="4">
        <f>+C31/D3</f>
        <v>4695.0837988826815</v>
      </c>
    </row>
    <row r="32" spans="1:6" x14ac:dyDescent="0.25">
      <c r="A32" s="1" t="s">
        <v>548</v>
      </c>
      <c r="B32" s="2">
        <v>1</v>
      </c>
      <c r="C32" s="4">
        <f>+B32/D4</f>
        <v>167.68156424581005</v>
      </c>
      <c r="D32" s="4">
        <f>+C32/D3</f>
        <v>335.3631284916201</v>
      </c>
    </row>
    <row r="33" spans="1:6" x14ac:dyDescent="0.25">
      <c r="A33" s="1" t="s">
        <v>549</v>
      </c>
      <c r="B33" s="2">
        <v>5</v>
      </c>
      <c r="C33" s="4">
        <f>+B33/D4</f>
        <v>838.40782122905034</v>
      </c>
      <c r="D33" s="4">
        <f>+C33/D3</f>
        <v>1676.8156424581007</v>
      </c>
    </row>
    <row r="34" spans="1:6" x14ac:dyDescent="0.25">
      <c r="A34" s="1" t="s">
        <v>11</v>
      </c>
      <c r="B34" s="2">
        <v>1</v>
      </c>
      <c r="C34" s="4">
        <f>+B34/D4</f>
        <v>167.68156424581005</v>
      </c>
      <c r="D34" s="4">
        <f>+C34/D3</f>
        <v>335.3631284916201</v>
      </c>
    </row>
    <row r="35" spans="1:6" x14ac:dyDescent="0.25">
      <c r="A35" s="1" t="s">
        <v>550</v>
      </c>
      <c r="B35" s="2">
        <v>1</v>
      </c>
      <c r="C35" s="4">
        <f>+B35/D4</f>
        <v>167.68156424581005</v>
      </c>
      <c r="D35" s="4">
        <f>+C35/D3</f>
        <v>335.3631284916201</v>
      </c>
      <c r="F35" s="1" t="s">
        <v>550</v>
      </c>
    </row>
    <row r="36" spans="1:6" x14ac:dyDescent="0.25">
      <c r="A36" s="1" t="s">
        <v>551</v>
      </c>
      <c r="B36" s="2">
        <v>1</v>
      </c>
      <c r="C36" s="4">
        <f>+B36/D4</f>
        <v>167.68156424581005</v>
      </c>
      <c r="D36" s="4">
        <f>+C36/D3</f>
        <v>335.3631284916201</v>
      </c>
      <c r="F36" s="1" t="s">
        <v>551</v>
      </c>
    </row>
    <row r="37" spans="1:6" x14ac:dyDescent="0.25">
      <c r="A37" s="1" t="s">
        <v>552</v>
      </c>
      <c r="B37" s="2">
        <v>2</v>
      </c>
      <c r="C37" s="4">
        <f>+B37/D4</f>
        <v>335.3631284916201</v>
      </c>
      <c r="D37" s="4">
        <f>+C37/D3</f>
        <v>670.72625698324021</v>
      </c>
      <c r="F37" s="33"/>
    </row>
    <row r="38" spans="1:6" x14ac:dyDescent="0.25">
      <c r="A38" s="1" t="s">
        <v>553</v>
      </c>
      <c r="B38" s="2">
        <v>1</v>
      </c>
      <c r="C38" s="4">
        <f>+B38/D4</f>
        <v>167.68156424581005</v>
      </c>
      <c r="D38" s="4">
        <f>+C38/D3</f>
        <v>335.3631284916201</v>
      </c>
      <c r="F38" s="1" t="s">
        <v>553</v>
      </c>
    </row>
    <row r="39" spans="1:6" x14ac:dyDescent="0.25">
      <c r="A39" s="1" t="s">
        <v>114</v>
      </c>
      <c r="B39" s="2">
        <v>1</v>
      </c>
      <c r="C39" s="4">
        <f>+B39/D4</f>
        <v>167.68156424581005</v>
      </c>
      <c r="D39" s="4">
        <f>+C39/D3</f>
        <v>335.3631284916201</v>
      </c>
    </row>
    <row r="40" spans="1:6" x14ac:dyDescent="0.25">
      <c r="A40" s="1" t="s">
        <v>554</v>
      </c>
      <c r="B40" s="2">
        <v>1</v>
      </c>
      <c r="C40" s="4">
        <f>+B40/D4</f>
        <v>167.68156424581005</v>
      </c>
      <c r="D40" s="4">
        <f>+C40/D3</f>
        <v>335.3631284916201</v>
      </c>
    </row>
    <row r="41" spans="1:6" x14ac:dyDescent="0.25">
      <c r="A41" s="1" t="s">
        <v>555</v>
      </c>
      <c r="B41" s="2">
        <v>4</v>
      </c>
      <c r="C41" s="4">
        <f>+B41/D4</f>
        <v>670.72625698324021</v>
      </c>
      <c r="D41" s="4">
        <f>+C41/D3</f>
        <v>1341.4525139664804</v>
      </c>
      <c r="F41" s="1" t="s">
        <v>555</v>
      </c>
    </row>
    <row r="42" spans="1:6" x14ac:dyDescent="0.25">
      <c r="A42" s="1" t="s">
        <v>556</v>
      </c>
      <c r="B42" s="2">
        <v>1</v>
      </c>
      <c r="C42" s="4">
        <f>+B42/D4</f>
        <v>167.68156424581005</v>
      </c>
      <c r="D42" s="4">
        <f>+C42/D3</f>
        <v>335.3631284916201</v>
      </c>
      <c r="F42" s="1" t="s">
        <v>556</v>
      </c>
    </row>
    <row r="43" spans="1:6" x14ac:dyDescent="0.25">
      <c r="A43" s="1" t="s">
        <v>671</v>
      </c>
      <c r="B43" s="2">
        <v>6</v>
      </c>
      <c r="C43" s="4">
        <f>+B43/D4</f>
        <v>1006.0893854748604</v>
      </c>
      <c r="D43" s="4">
        <f>+C43/D3</f>
        <v>2012.1787709497207</v>
      </c>
      <c r="F43" s="35" t="s">
        <v>671</v>
      </c>
    </row>
    <row r="44" spans="1:6" x14ac:dyDescent="0.25">
      <c r="A44" s="1" t="s">
        <v>557</v>
      </c>
      <c r="B44" s="2">
        <v>9</v>
      </c>
      <c r="C44" s="4">
        <f>+B44/D4</f>
        <v>1509.1340782122907</v>
      </c>
      <c r="D44" s="4">
        <f>+C44/D3</f>
        <v>3018.2681564245813</v>
      </c>
      <c r="F44" s="1" t="s">
        <v>557</v>
      </c>
    </row>
    <row r="45" spans="1:6" x14ac:dyDescent="0.25">
      <c r="A45" s="1" t="s">
        <v>558</v>
      </c>
      <c r="B45" s="2">
        <v>1</v>
      </c>
      <c r="C45" s="4">
        <f>+B45/D4</f>
        <v>167.68156424581005</v>
      </c>
      <c r="D45" s="4">
        <f>+C45/D3</f>
        <v>335.3631284916201</v>
      </c>
    </row>
    <row r="46" spans="1:6" x14ac:dyDescent="0.25">
      <c r="A46" s="1" t="s">
        <v>278</v>
      </c>
      <c r="B46" s="2">
        <v>2</v>
      </c>
      <c r="C46" s="4">
        <f>+B46/D4</f>
        <v>335.3631284916201</v>
      </c>
      <c r="D46" s="4">
        <f>+C46/D3</f>
        <v>670.72625698324021</v>
      </c>
    </row>
    <row r="47" spans="1:6" x14ac:dyDescent="0.25">
      <c r="A47" s="1" t="s">
        <v>559</v>
      </c>
      <c r="B47" s="2">
        <v>6</v>
      </c>
      <c r="C47" s="4">
        <f>+B47/D4</f>
        <v>1006.0893854748604</v>
      </c>
      <c r="D47" s="4">
        <f>+C47/D3</f>
        <v>2012.1787709497207</v>
      </c>
      <c r="F47" s="1" t="s">
        <v>559</v>
      </c>
    </row>
    <row r="48" spans="1:6" x14ac:dyDescent="0.25">
      <c r="A48" s="1" t="s">
        <v>560</v>
      </c>
      <c r="B48" s="2">
        <v>2</v>
      </c>
      <c r="C48" s="4">
        <f>+B48/D4</f>
        <v>335.3631284916201</v>
      </c>
      <c r="D48" s="4">
        <f>+C48/D3</f>
        <v>670.72625698324021</v>
      </c>
      <c r="F48" s="1" t="s">
        <v>560</v>
      </c>
    </row>
    <row r="49" spans="1:6" x14ac:dyDescent="0.25">
      <c r="A49" s="1" t="s">
        <v>561</v>
      </c>
      <c r="B49" s="2">
        <v>1</v>
      </c>
      <c r="C49" s="4">
        <f>+B49/D4</f>
        <v>167.68156424581005</v>
      </c>
      <c r="D49" s="4">
        <f>+C49/D3</f>
        <v>335.3631284916201</v>
      </c>
      <c r="F49" s="1" t="s">
        <v>561</v>
      </c>
    </row>
    <row r="50" spans="1:6" x14ac:dyDescent="0.25">
      <c r="A50" s="1" t="s">
        <v>700</v>
      </c>
      <c r="B50" s="2">
        <v>4</v>
      </c>
      <c r="C50" s="4">
        <f>+B50/D4</f>
        <v>670.72625698324021</v>
      </c>
      <c r="D50" s="4">
        <f>+C50/D3</f>
        <v>1341.4525139664804</v>
      </c>
    </row>
    <row r="51" spans="1:6" x14ac:dyDescent="0.25">
      <c r="A51" s="1" t="s">
        <v>562</v>
      </c>
      <c r="B51" s="2">
        <v>2</v>
      </c>
      <c r="C51" s="4">
        <f>+B51/D4</f>
        <v>335.3631284916201</v>
      </c>
      <c r="D51" s="4">
        <f>+C51/D3</f>
        <v>670.72625698324021</v>
      </c>
      <c r="F51" s="1" t="s">
        <v>562</v>
      </c>
    </row>
    <row r="52" spans="1:6" x14ac:dyDescent="0.25">
      <c r="A52" s="1" t="s">
        <v>503</v>
      </c>
      <c r="B52" s="2">
        <v>2</v>
      </c>
      <c r="C52" s="4">
        <f>+B52/D4</f>
        <v>335.3631284916201</v>
      </c>
      <c r="D52" s="4">
        <f>+C52/D3</f>
        <v>670.72625698324021</v>
      </c>
    </row>
    <row r="53" spans="1:6" x14ac:dyDescent="0.25">
      <c r="A53" s="1" t="s">
        <v>563</v>
      </c>
      <c r="B53" s="2">
        <v>1</v>
      </c>
      <c r="C53" s="4">
        <f>+B53/D4</f>
        <v>167.68156424581005</v>
      </c>
      <c r="D53" s="4">
        <f>+C53/D3</f>
        <v>335.3631284916201</v>
      </c>
      <c r="F53" s="1" t="s">
        <v>563</v>
      </c>
    </row>
    <row r="54" spans="1:6" x14ac:dyDescent="0.25">
      <c r="A54" s="1" t="s">
        <v>564</v>
      </c>
      <c r="B54" s="2">
        <v>1</v>
      </c>
      <c r="C54" s="4">
        <f>+B54/D4</f>
        <v>167.68156424581005</v>
      </c>
      <c r="D54" s="4">
        <f>+C54/D3</f>
        <v>335.3631284916201</v>
      </c>
      <c r="F54" s="1" t="s">
        <v>564</v>
      </c>
    </row>
    <row r="55" spans="1:6" x14ac:dyDescent="0.25">
      <c r="A55" s="1" t="s">
        <v>565</v>
      </c>
      <c r="B55" s="2">
        <v>1</v>
      </c>
      <c r="C55" s="4">
        <f>+B55/D4</f>
        <v>167.68156424581005</v>
      </c>
      <c r="D55" s="4">
        <f>+C55/D3</f>
        <v>335.3631284916201</v>
      </c>
      <c r="F55" s="1" t="s">
        <v>565</v>
      </c>
    </row>
    <row r="56" spans="1:6" x14ac:dyDescent="0.25">
      <c r="A56" s="1" t="s">
        <v>566</v>
      </c>
      <c r="B56" s="2">
        <v>1</v>
      </c>
      <c r="C56" s="4">
        <f>+B56/D4</f>
        <v>167.68156424581005</v>
      </c>
      <c r="D56" s="4">
        <f>+C56/D3</f>
        <v>335.3631284916201</v>
      </c>
      <c r="F56" s="1" t="s">
        <v>566</v>
      </c>
    </row>
    <row r="57" spans="1:6" x14ac:dyDescent="0.25">
      <c r="A57" s="1" t="s">
        <v>567</v>
      </c>
      <c r="B57" s="2">
        <v>1</v>
      </c>
      <c r="C57" s="4">
        <f>+B57/D4</f>
        <v>167.68156424581005</v>
      </c>
      <c r="D57" s="4">
        <f>+C57/D3</f>
        <v>335.3631284916201</v>
      </c>
      <c r="F57" s="1" t="s">
        <v>567</v>
      </c>
    </row>
    <row r="58" spans="1:6" x14ac:dyDescent="0.25">
      <c r="B58" s="2"/>
    </row>
    <row r="59" spans="1:6" x14ac:dyDescent="0.25">
      <c r="B59" s="2"/>
    </row>
    <row r="60" spans="1:6" x14ac:dyDescent="0.25">
      <c r="B60" s="2"/>
    </row>
    <row r="61" spans="1:6" x14ac:dyDescent="0.25">
      <c r="B61" s="2"/>
    </row>
    <row r="62" spans="1:6" x14ac:dyDescent="0.25">
      <c r="B62" s="2"/>
    </row>
    <row r="63" spans="1:6" x14ac:dyDescent="0.25">
      <c r="B63" s="2"/>
    </row>
    <row r="64" spans="1:6" x14ac:dyDescent="0.25">
      <c r="B64" s="2"/>
    </row>
    <row r="65" spans="1:4" x14ac:dyDescent="0.25">
      <c r="B65" s="2"/>
    </row>
    <row r="66" spans="1:4" x14ac:dyDescent="0.25">
      <c r="B66" s="2"/>
    </row>
    <row r="67" spans="1:4" x14ac:dyDescent="0.25">
      <c r="B67" s="2"/>
    </row>
    <row r="68" spans="1:4" x14ac:dyDescent="0.25">
      <c r="B68" s="2"/>
    </row>
    <row r="69" spans="1:4" x14ac:dyDescent="0.25">
      <c r="A69" s="1" t="s">
        <v>40</v>
      </c>
      <c r="B69" s="2">
        <f>+SUM(B6:B66)</f>
        <v>368</v>
      </c>
      <c r="D69" s="16">
        <f>+SUM(D6:D66)</f>
        <v>123413.63128491613</v>
      </c>
    </row>
    <row r="70" spans="1:4" x14ac:dyDescent="0.25">
      <c r="A70" s="1" t="s">
        <v>41</v>
      </c>
      <c r="B70" s="2">
        <f>+COUNT(B6:B66)</f>
        <v>52</v>
      </c>
    </row>
    <row r="71" spans="1:4" x14ac:dyDescent="0.25">
      <c r="B71" s="2"/>
    </row>
    <row r="72" spans="1:4" x14ac:dyDescent="0.25">
      <c r="B72" s="2"/>
    </row>
    <row r="73" spans="1:4" x14ac:dyDescent="0.25">
      <c r="B73" s="2"/>
    </row>
    <row r="74" spans="1:4" x14ac:dyDescent="0.25">
      <c r="B74" s="2"/>
    </row>
    <row r="75" spans="1:4" x14ac:dyDescent="0.25">
      <c r="B75" s="2"/>
    </row>
    <row r="76" spans="1:4" x14ac:dyDescent="0.25">
      <c r="B76" s="2"/>
    </row>
    <row r="77" spans="1:4" x14ac:dyDescent="0.25">
      <c r="B77" s="2"/>
    </row>
    <row r="78" spans="1:4" x14ac:dyDescent="0.25">
      <c r="B78" s="2"/>
    </row>
    <row r="79" spans="1:4" x14ac:dyDescent="0.25">
      <c r="B79" s="2"/>
    </row>
    <row r="80" spans="1:4" x14ac:dyDescent="0.25">
      <c r="B80" s="2"/>
    </row>
    <row r="81" spans="2:2" x14ac:dyDescent="0.25">
      <c r="B81" s="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opLeftCell="A20" workbookViewId="0">
      <selection activeCell="C52" sqref="C52"/>
    </sheetView>
  </sheetViews>
  <sheetFormatPr defaultRowHeight="15" x14ac:dyDescent="0.25"/>
  <cols>
    <col min="3" max="3" width="50.85546875" customWidth="1"/>
    <col min="259" max="259" width="50.85546875" customWidth="1"/>
    <col min="515" max="515" width="50.85546875" customWidth="1"/>
    <col min="771" max="771" width="50.85546875" customWidth="1"/>
    <col min="1027" max="1027" width="50.85546875" customWidth="1"/>
    <col min="1283" max="1283" width="50.85546875" customWidth="1"/>
    <col min="1539" max="1539" width="50.85546875" customWidth="1"/>
    <col min="1795" max="1795" width="50.85546875" customWidth="1"/>
    <col min="2051" max="2051" width="50.85546875" customWidth="1"/>
    <col min="2307" max="2307" width="50.85546875" customWidth="1"/>
    <col min="2563" max="2563" width="50.85546875" customWidth="1"/>
    <col min="2819" max="2819" width="50.85546875" customWidth="1"/>
    <col min="3075" max="3075" width="50.85546875" customWidth="1"/>
    <col min="3331" max="3331" width="50.85546875" customWidth="1"/>
    <col min="3587" max="3587" width="50.85546875" customWidth="1"/>
    <col min="3843" max="3843" width="50.85546875" customWidth="1"/>
    <col min="4099" max="4099" width="50.85546875" customWidth="1"/>
    <col min="4355" max="4355" width="50.85546875" customWidth="1"/>
    <col min="4611" max="4611" width="50.85546875" customWidth="1"/>
    <col min="4867" max="4867" width="50.85546875" customWidth="1"/>
    <col min="5123" max="5123" width="50.85546875" customWidth="1"/>
    <col min="5379" max="5379" width="50.85546875" customWidth="1"/>
    <col min="5635" max="5635" width="50.85546875" customWidth="1"/>
    <col min="5891" max="5891" width="50.85546875" customWidth="1"/>
    <col min="6147" max="6147" width="50.85546875" customWidth="1"/>
    <col min="6403" max="6403" width="50.85546875" customWidth="1"/>
    <col min="6659" max="6659" width="50.85546875" customWidth="1"/>
    <col min="6915" max="6915" width="50.85546875" customWidth="1"/>
    <col min="7171" max="7171" width="50.85546875" customWidth="1"/>
    <col min="7427" max="7427" width="50.85546875" customWidth="1"/>
    <col min="7683" max="7683" width="50.85546875" customWidth="1"/>
    <col min="7939" max="7939" width="50.85546875" customWidth="1"/>
    <col min="8195" max="8195" width="50.85546875" customWidth="1"/>
    <col min="8451" max="8451" width="50.85546875" customWidth="1"/>
    <col min="8707" max="8707" width="50.85546875" customWidth="1"/>
    <col min="8963" max="8963" width="50.85546875" customWidth="1"/>
    <col min="9219" max="9219" width="50.85546875" customWidth="1"/>
    <col min="9475" max="9475" width="50.85546875" customWidth="1"/>
    <col min="9731" max="9731" width="50.85546875" customWidth="1"/>
    <col min="9987" max="9987" width="50.85546875" customWidth="1"/>
    <col min="10243" max="10243" width="50.85546875" customWidth="1"/>
    <col min="10499" max="10499" width="50.85546875" customWidth="1"/>
    <col min="10755" max="10755" width="50.85546875" customWidth="1"/>
    <col min="11011" max="11011" width="50.85546875" customWidth="1"/>
    <col min="11267" max="11267" width="50.85546875" customWidth="1"/>
    <col min="11523" max="11523" width="50.85546875" customWidth="1"/>
    <col min="11779" max="11779" width="50.85546875" customWidth="1"/>
    <col min="12035" max="12035" width="50.85546875" customWidth="1"/>
    <col min="12291" max="12291" width="50.85546875" customWidth="1"/>
    <col min="12547" max="12547" width="50.85546875" customWidth="1"/>
    <col min="12803" max="12803" width="50.85546875" customWidth="1"/>
    <col min="13059" max="13059" width="50.85546875" customWidth="1"/>
    <col min="13315" max="13315" width="50.85546875" customWidth="1"/>
    <col min="13571" max="13571" width="50.85546875" customWidth="1"/>
    <col min="13827" max="13827" width="50.85546875" customWidth="1"/>
    <col min="14083" max="14083" width="50.85546875" customWidth="1"/>
    <col min="14339" max="14339" width="50.85546875" customWidth="1"/>
    <col min="14595" max="14595" width="50.85546875" customWidth="1"/>
    <col min="14851" max="14851" width="50.85546875" customWidth="1"/>
    <col min="15107" max="15107" width="50.85546875" customWidth="1"/>
    <col min="15363" max="15363" width="50.85546875" customWidth="1"/>
    <col min="15619" max="15619" width="50.85546875" customWidth="1"/>
    <col min="15875" max="15875" width="50.85546875" customWidth="1"/>
    <col min="16131" max="16131" width="50.85546875" customWidth="1"/>
  </cols>
  <sheetData>
    <row r="1" spans="1:14" x14ac:dyDescent="0.25">
      <c r="A1" s="2" t="s">
        <v>339</v>
      </c>
      <c r="B1" s="2" t="s">
        <v>340</v>
      </c>
      <c r="C1" s="27" t="s">
        <v>341</v>
      </c>
      <c r="D1" s="2" t="s">
        <v>342</v>
      </c>
      <c r="E1" s="30" t="s">
        <v>343</v>
      </c>
      <c r="F1" s="31" t="s">
        <v>344</v>
      </c>
      <c r="G1" s="1" t="s">
        <v>345</v>
      </c>
      <c r="H1" s="1" t="s">
        <v>346</v>
      </c>
      <c r="I1" t="s">
        <v>347</v>
      </c>
      <c r="J1" s="28" t="s">
        <v>348</v>
      </c>
      <c r="K1" s="29" t="s">
        <v>349</v>
      </c>
      <c r="L1" t="s">
        <v>350</v>
      </c>
      <c r="N1" s="26" t="s">
        <v>351</v>
      </c>
    </row>
    <row r="2" spans="1:14" x14ac:dyDescent="0.25">
      <c r="A2" s="2">
        <v>11991</v>
      </c>
      <c r="B2" s="2" t="s">
        <v>529</v>
      </c>
      <c r="C2" s="33" t="s">
        <v>724</v>
      </c>
      <c r="D2" t="s">
        <v>388</v>
      </c>
      <c r="E2" s="25">
        <v>6000</v>
      </c>
      <c r="F2" s="25">
        <v>0</v>
      </c>
      <c r="G2" s="1" t="s">
        <v>397</v>
      </c>
      <c r="L2" t="str">
        <f t="shared" ref="L2:L46" si="0">+CONCATENATE(G2,A2)</f>
        <v>Thalassiosira11991</v>
      </c>
      <c r="N2" s="26"/>
    </row>
    <row r="3" spans="1:14" x14ac:dyDescent="0.25">
      <c r="A3" s="2">
        <v>11992</v>
      </c>
      <c r="B3" s="2" t="s">
        <v>529</v>
      </c>
      <c r="C3" s="33" t="s">
        <v>724</v>
      </c>
      <c r="D3" t="s">
        <v>388</v>
      </c>
      <c r="E3" s="25">
        <v>750</v>
      </c>
      <c r="F3" s="25">
        <v>0</v>
      </c>
      <c r="G3" s="1" t="s">
        <v>361</v>
      </c>
      <c r="L3" t="str">
        <f t="shared" si="0"/>
        <v>Thalassionema11992</v>
      </c>
      <c r="N3" s="26"/>
    </row>
    <row r="4" spans="1:14" x14ac:dyDescent="0.25">
      <c r="A4" s="2">
        <v>11993</v>
      </c>
      <c r="B4" s="2" t="s">
        <v>529</v>
      </c>
      <c r="C4" s="33" t="s">
        <v>724</v>
      </c>
      <c r="D4" t="s">
        <v>388</v>
      </c>
      <c r="E4" s="25">
        <v>5000</v>
      </c>
      <c r="F4" s="25">
        <v>0</v>
      </c>
      <c r="G4" s="1" t="s">
        <v>361</v>
      </c>
      <c r="L4" t="str">
        <f>+CONCATENATE(G4,A3,"a")</f>
        <v>Thalassionema11992a</v>
      </c>
      <c r="N4" s="26"/>
    </row>
    <row r="5" spans="1:14" s="33" customFormat="1" x14ac:dyDescent="0.25">
      <c r="A5" s="32">
        <v>11994</v>
      </c>
      <c r="B5" s="32" t="s">
        <v>529</v>
      </c>
      <c r="C5" s="33" t="s">
        <v>724</v>
      </c>
      <c r="D5" s="33" t="s">
        <v>388</v>
      </c>
      <c r="E5" s="34">
        <v>7000</v>
      </c>
      <c r="F5" s="34">
        <v>0</v>
      </c>
      <c r="G5" s="35" t="s">
        <v>397</v>
      </c>
      <c r="L5" s="33" t="str">
        <f t="shared" si="0"/>
        <v>Thalassiosira11994</v>
      </c>
      <c r="N5" s="36"/>
    </row>
    <row r="6" spans="1:14" s="33" customFormat="1" x14ac:dyDescent="0.25">
      <c r="A6" s="32">
        <v>11995</v>
      </c>
      <c r="B6" s="32" t="s">
        <v>529</v>
      </c>
      <c r="C6" s="33" t="s">
        <v>724</v>
      </c>
      <c r="D6" s="33" t="s">
        <v>388</v>
      </c>
      <c r="E6" s="34">
        <v>750</v>
      </c>
      <c r="F6" s="34">
        <v>0</v>
      </c>
      <c r="G6" s="35" t="s">
        <v>356</v>
      </c>
      <c r="L6" s="33" t="str">
        <f t="shared" si="0"/>
        <v>Chaetoceros11995</v>
      </c>
      <c r="N6" s="36"/>
    </row>
    <row r="7" spans="1:14" x14ac:dyDescent="0.25">
      <c r="A7" s="2">
        <v>11996</v>
      </c>
      <c r="B7" s="2" t="s">
        <v>529</v>
      </c>
      <c r="C7" s="33" t="s">
        <v>724</v>
      </c>
      <c r="D7" t="s">
        <v>388</v>
      </c>
      <c r="E7" s="25">
        <v>1000</v>
      </c>
      <c r="F7" s="25">
        <v>0</v>
      </c>
      <c r="G7" s="1" t="s">
        <v>627</v>
      </c>
      <c r="L7" t="str">
        <f t="shared" si="0"/>
        <v>Bacteriastrum11996</v>
      </c>
      <c r="N7" s="26"/>
    </row>
    <row r="8" spans="1:14" x14ac:dyDescent="0.25">
      <c r="A8" s="2">
        <v>11997</v>
      </c>
      <c r="B8" s="2" t="s">
        <v>529</v>
      </c>
      <c r="C8" s="33" t="s">
        <v>724</v>
      </c>
      <c r="D8" t="s">
        <v>388</v>
      </c>
      <c r="E8" s="25">
        <v>5000</v>
      </c>
      <c r="F8" s="25">
        <v>0</v>
      </c>
      <c r="G8" s="1" t="s">
        <v>613</v>
      </c>
      <c r="L8" t="str">
        <f t="shared" si="0"/>
        <v>Helicosphaera11997</v>
      </c>
      <c r="N8" s="26"/>
    </row>
    <row r="9" spans="1:14" x14ac:dyDescent="0.25">
      <c r="A9" s="2">
        <v>11998</v>
      </c>
      <c r="B9" s="2" t="s">
        <v>529</v>
      </c>
      <c r="C9" s="33" t="s">
        <v>724</v>
      </c>
      <c r="D9" t="s">
        <v>388</v>
      </c>
      <c r="E9" s="25">
        <v>7500</v>
      </c>
      <c r="F9" s="25">
        <v>0</v>
      </c>
      <c r="G9" s="1" t="s">
        <v>416</v>
      </c>
      <c r="L9" t="str">
        <f t="shared" si="0"/>
        <v>Cocconeis11998</v>
      </c>
      <c r="N9" s="26"/>
    </row>
    <row r="10" spans="1:14" x14ac:dyDescent="0.25">
      <c r="A10" s="2">
        <v>11999</v>
      </c>
      <c r="B10" s="2" t="s">
        <v>529</v>
      </c>
      <c r="C10" s="33" t="s">
        <v>724</v>
      </c>
      <c r="D10" t="s">
        <v>388</v>
      </c>
      <c r="E10" s="25">
        <v>2000</v>
      </c>
      <c r="F10" s="25">
        <v>0</v>
      </c>
      <c r="G10" s="1" t="s">
        <v>389</v>
      </c>
      <c r="L10" t="str">
        <f t="shared" si="0"/>
        <v>Pseudonitzschia11999</v>
      </c>
      <c r="N10" s="26"/>
    </row>
    <row r="11" spans="1:14" x14ac:dyDescent="0.25">
      <c r="A11" s="2">
        <v>12000</v>
      </c>
      <c r="B11" s="2" t="s">
        <v>529</v>
      </c>
      <c r="C11" s="33" t="s">
        <v>724</v>
      </c>
      <c r="D11" t="s">
        <v>388</v>
      </c>
      <c r="E11" s="25">
        <v>10000</v>
      </c>
      <c r="F11" s="25">
        <v>0</v>
      </c>
      <c r="G11" s="1" t="s">
        <v>397</v>
      </c>
      <c r="L11" t="str">
        <f t="shared" si="0"/>
        <v>Thalassiosira12000</v>
      </c>
      <c r="N11" s="26"/>
    </row>
    <row r="12" spans="1:14" x14ac:dyDescent="0.25">
      <c r="A12" s="2">
        <v>12001</v>
      </c>
      <c r="B12" s="2" t="s">
        <v>529</v>
      </c>
      <c r="C12" s="33" t="s">
        <v>724</v>
      </c>
      <c r="D12" t="s">
        <v>388</v>
      </c>
      <c r="E12" s="25">
        <v>2000</v>
      </c>
      <c r="F12" s="25">
        <v>0</v>
      </c>
      <c r="G12" s="1" t="s">
        <v>333</v>
      </c>
      <c r="L12" t="str">
        <f t="shared" si="0"/>
        <v>Skeletonema12001</v>
      </c>
      <c r="N12" s="26"/>
    </row>
    <row r="13" spans="1:14" x14ac:dyDescent="0.25">
      <c r="A13" s="2">
        <v>12002</v>
      </c>
      <c r="B13" s="2" t="s">
        <v>529</v>
      </c>
      <c r="C13" s="33" t="s">
        <v>724</v>
      </c>
      <c r="D13" t="s">
        <v>388</v>
      </c>
      <c r="E13" s="25">
        <v>5000</v>
      </c>
      <c r="F13" s="25">
        <v>0</v>
      </c>
      <c r="G13" s="1" t="s">
        <v>334</v>
      </c>
      <c r="L13" t="str">
        <f t="shared" si="0"/>
        <v>centric12002</v>
      </c>
      <c r="N13" s="26"/>
    </row>
    <row r="14" spans="1:14" x14ac:dyDescent="0.25">
      <c r="A14" s="2">
        <v>12003</v>
      </c>
      <c r="B14" s="2" t="s">
        <v>529</v>
      </c>
      <c r="C14" s="33" t="s">
        <v>724</v>
      </c>
      <c r="D14" t="s">
        <v>388</v>
      </c>
      <c r="E14" s="25">
        <v>10000</v>
      </c>
      <c r="F14" s="25">
        <v>0</v>
      </c>
      <c r="G14" s="1" t="s">
        <v>361</v>
      </c>
      <c r="L14" t="str">
        <f t="shared" si="0"/>
        <v>Thalassionema12003</v>
      </c>
      <c r="N14" s="26"/>
    </row>
    <row r="15" spans="1:14" x14ac:dyDescent="0.25">
      <c r="A15" s="2">
        <v>12004</v>
      </c>
      <c r="B15" s="2" t="s">
        <v>529</v>
      </c>
      <c r="C15" s="33" t="s">
        <v>724</v>
      </c>
      <c r="D15" t="s">
        <v>388</v>
      </c>
      <c r="E15" s="25">
        <v>5000</v>
      </c>
      <c r="F15" s="25">
        <v>0</v>
      </c>
      <c r="G15" s="1" t="s">
        <v>628</v>
      </c>
      <c r="L15" t="str">
        <f t="shared" si="0"/>
        <v>Detonula12004</v>
      </c>
      <c r="N15" s="26"/>
    </row>
    <row r="16" spans="1:14" x14ac:dyDescent="0.25">
      <c r="A16" s="2">
        <v>12005</v>
      </c>
      <c r="B16" s="2" t="s">
        <v>529</v>
      </c>
      <c r="C16" s="33" t="s">
        <v>724</v>
      </c>
      <c r="D16" t="s">
        <v>388</v>
      </c>
      <c r="E16" s="25">
        <v>2000</v>
      </c>
      <c r="F16" s="25">
        <v>0</v>
      </c>
      <c r="G16" s="1" t="s">
        <v>356</v>
      </c>
      <c r="L16" t="str">
        <f t="shared" si="0"/>
        <v>Chaetoceros12005</v>
      </c>
      <c r="N16" s="26"/>
    </row>
    <row r="17" spans="1:14" s="33" customFormat="1" x14ac:dyDescent="0.25">
      <c r="A17" s="32">
        <v>12006</v>
      </c>
      <c r="B17" s="32" t="s">
        <v>529</v>
      </c>
      <c r="C17" s="33" t="s">
        <v>724</v>
      </c>
      <c r="D17" s="33" t="s">
        <v>388</v>
      </c>
      <c r="E17" s="34">
        <v>4000</v>
      </c>
      <c r="F17" s="34">
        <v>0</v>
      </c>
      <c r="G17" s="35" t="s">
        <v>629</v>
      </c>
      <c r="L17" s="33" t="str">
        <f t="shared" si="0"/>
        <v>bacteria12006</v>
      </c>
      <c r="N17" s="36"/>
    </row>
    <row r="18" spans="1:14" x14ac:dyDescent="0.25">
      <c r="A18" s="2">
        <v>12007</v>
      </c>
      <c r="B18" s="2" t="s">
        <v>529</v>
      </c>
      <c r="C18" s="33" t="s">
        <v>724</v>
      </c>
      <c r="D18" t="s">
        <v>388</v>
      </c>
      <c r="E18" s="25">
        <v>8000</v>
      </c>
      <c r="F18" s="25">
        <v>0</v>
      </c>
      <c r="G18" s="1" t="s">
        <v>630</v>
      </c>
      <c r="L18" t="str">
        <f t="shared" si="0"/>
        <v>raphid12007</v>
      </c>
      <c r="N18" s="26"/>
    </row>
    <row r="19" spans="1:14" x14ac:dyDescent="0.25">
      <c r="A19" s="2">
        <v>12008</v>
      </c>
      <c r="B19" s="2" t="s">
        <v>529</v>
      </c>
      <c r="C19" s="33" t="s">
        <v>724</v>
      </c>
      <c r="D19" t="s">
        <v>388</v>
      </c>
      <c r="E19" s="25">
        <v>4000</v>
      </c>
      <c r="F19" s="25">
        <v>0</v>
      </c>
      <c r="G19" s="1" t="s">
        <v>631</v>
      </c>
      <c r="L19" t="str">
        <f t="shared" si="0"/>
        <v>Amphora12008</v>
      </c>
      <c r="N19" s="26"/>
    </row>
    <row r="20" spans="1:14" x14ac:dyDescent="0.25">
      <c r="A20" s="2">
        <v>12009</v>
      </c>
      <c r="B20" s="2" t="s">
        <v>529</v>
      </c>
      <c r="C20" s="33" t="s">
        <v>724</v>
      </c>
      <c r="D20" t="s">
        <v>388</v>
      </c>
      <c r="E20" s="25">
        <v>20000</v>
      </c>
      <c r="F20" s="25">
        <v>0</v>
      </c>
      <c r="G20" s="1" t="s">
        <v>397</v>
      </c>
      <c r="H20" t="s">
        <v>618</v>
      </c>
      <c r="L20" t="str">
        <f t="shared" si="0"/>
        <v>Thalassiosira12009</v>
      </c>
      <c r="N20" s="26"/>
    </row>
    <row r="21" spans="1:14" x14ac:dyDescent="0.25">
      <c r="A21" s="2">
        <v>12010</v>
      </c>
      <c r="B21" s="2" t="s">
        <v>529</v>
      </c>
      <c r="C21" s="33" t="s">
        <v>724</v>
      </c>
      <c r="D21" t="s">
        <v>388</v>
      </c>
      <c r="E21" s="25">
        <v>2500</v>
      </c>
      <c r="F21" s="25">
        <v>0</v>
      </c>
      <c r="G21" s="1" t="s">
        <v>413</v>
      </c>
      <c r="L21" t="str">
        <f t="shared" si="0"/>
        <v>Cyclotella12010</v>
      </c>
      <c r="N21" s="26"/>
    </row>
    <row r="22" spans="1:14" s="33" customFormat="1" x14ac:dyDescent="0.25">
      <c r="A22" s="32">
        <v>12011</v>
      </c>
      <c r="B22" s="32" t="s">
        <v>529</v>
      </c>
      <c r="C22" s="33" t="s">
        <v>724</v>
      </c>
      <c r="D22" s="33" t="s">
        <v>388</v>
      </c>
      <c r="E22" s="34">
        <v>5000</v>
      </c>
      <c r="F22" s="34">
        <v>0</v>
      </c>
      <c r="G22" s="35" t="s">
        <v>36</v>
      </c>
      <c r="L22" s="33" t="str">
        <f t="shared" si="0"/>
        <v>Guinardia12011</v>
      </c>
      <c r="N22" s="36"/>
    </row>
    <row r="23" spans="1:14" s="33" customFormat="1" x14ac:dyDescent="0.25">
      <c r="A23" s="32">
        <v>12012</v>
      </c>
      <c r="B23" s="32" t="s">
        <v>529</v>
      </c>
      <c r="C23" s="33" t="s">
        <v>724</v>
      </c>
      <c r="D23" s="33" t="s">
        <v>388</v>
      </c>
      <c r="E23" s="34">
        <v>15000</v>
      </c>
      <c r="F23" s="34">
        <v>0</v>
      </c>
      <c r="G23" s="35" t="s">
        <v>628</v>
      </c>
      <c r="L23" s="33" t="str">
        <f t="shared" si="0"/>
        <v>Detonula12012</v>
      </c>
      <c r="N23" s="36"/>
    </row>
    <row r="24" spans="1:14" x14ac:dyDescent="0.25">
      <c r="A24" s="2">
        <v>12013</v>
      </c>
      <c r="B24" s="2" t="s">
        <v>529</v>
      </c>
      <c r="C24" s="33" t="s">
        <v>724</v>
      </c>
      <c r="D24" t="s">
        <v>388</v>
      </c>
      <c r="E24" s="25">
        <v>15000</v>
      </c>
      <c r="F24" s="25">
        <v>0</v>
      </c>
      <c r="G24" s="1" t="s">
        <v>361</v>
      </c>
      <c r="L24" t="str">
        <f t="shared" si="0"/>
        <v>Thalassionema12013</v>
      </c>
      <c r="N24" s="26"/>
    </row>
    <row r="25" spans="1:14" x14ac:dyDescent="0.25">
      <c r="A25" s="2">
        <v>12014</v>
      </c>
      <c r="B25" s="2" t="s">
        <v>529</v>
      </c>
      <c r="C25" s="33" t="s">
        <v>724</v>
      </c>
      <c r="D25" t="s">
        <v>388</v>
      </c>
      <c r="E25" s="25">
        <v>2500</v>
      </c>
      <c r="F25" s="25">
        <v>0</v>
      </c>
      <c r="G25" s="1" t="s">
        <v>389</v>
      </c>
      <c r="L25" t="str">
        <f t="shared" si="0"/>
        <v>Pseudonitzschia12014</v>
      </c>
      <c r="N25" s="26"/>
    </row>
    <row r="26" spans="1:14" x14ac:dyDescent="0.25">
      <c r="A26" s="2">
        <v>12015</v>
      </c>
      <c r="B26" s="2" t="s">
        <v>529</v>
      </c>
      <c r="C26" s="33" t="s">
        <v>724</v>
      </c>
      <c r="D26" t="s">
        <v>388</v>
      </c>
      <c r="E26" s="25">
        <v>3500</v>
      </c>
      <c r="F26" s="25">
        <v>0</v>
      </c>
      <c r="G26" s="1" t="s">
        <v>356</v>
      </c>
      <c r="L26" t="str">
        <f t="shared" si="0"/>
        <v>Chaetoceros12015</v>
      </c>
      <c r="N26" s="26"/>
    </row>
    <row r="27" spans="1:14" x14ac:dyDescent="0.25">
      <c r="A27" s="2">
        <v>12016</v>
      </c>
      <c r="B27" s="2" t="s">
        <v>529</v>
      </c>
      <c r="C27" s="33" t="s">
        <v>724</v>
      </c>
      <c r="D27" t="s">
        <v>388</v>
      </c>
      <c r="E27" s="25">
        <v>15000</v>
      </c>
      <c r="F27" s="25">
        <v>0</v>
      </c>
      <c r="G27" s="1" t="s">
        <v>400</v>
      </c>
      <c r="L27" t="str">
        <f t="shared" si="0"/>
        <v>Navicula12016</v>
      </c>
      <c r="N27" s="26"/>
    </row>
    <row r="28" spans="1:14" s="33" customFormat="1" x14ac:dyDescent="0.25">
      <c r="A28" s="32">
        <v>12017</v>
      </c>
      <c r="B28" s="32" t="s">
        <v>529</v>
      </c>
      <c r="C28" s="33" t="s">
        <v>724</v>
      </c>
      <c r="D28" s="33" t="s">
        <v>388</v>
      </c>
      <c r="E28" s="34">
        <v>7500</v>
      </c>
      <c r="F28" s="34">
        <v>0</v>
      </c>
      <c r="G28" s="35" t="s">
        <v>397</v>
      </c>
      <c r="H28" s="33" t="s">
        <v>632</v>
      </c>
      <c r="L28" s="33" t="str">
        <f t="shared" si="0"/>
        <v>Thalassiosira12017</v>
      </c>
      <c r="N28" s="36"/>
    </row>
    <row r="29" spans="1:14" x14ac:dyDescent="0.25">
      <c r="A29" s="2">
        <v>12018</v>
      </c>
      <c r="B29" s="2" t="s">
        <v>529</v>
      </c>
      <c r="C29" s="33" t="s">
        <v>724</v>
      </c>
      <c r="D29" t="s">
        <v>388</v>
      </c>
      <c r="E29" s="25">
        <v>7500</v>
      </c>
      <c r="F29" s="25">
        <v>0</v>
      </c>
      <c r="G29" s="1" t="s">
        <v>356</v>
      </c>
      <c r="L29" t="str">
        <f t="shared" si="0"/>
        <v>Chaetoceros12018</v>
      </c>
      <c r="N29" s="26"/>
    </row>
    <row r="30" spans="1:14" x14ac:dyDescent="0.25">
      <c r="A30" s="2">
        <v>12019</v>
      </c>
      <c r="B30" s="2" t="s">
        <v>529</v>
      </c>
      <c r="C30" s="33" t="s">
        <v>724</v>
      </c>
      <c r="D30" t="s">
        <v>388</v>
      </c>
      <c r="E30" s="25">
        <v>7500</v>
      </c>
      <c r="F30" s="25">
        <v>0</v>
      </c>
      <c r="G30" s="1" t="s">
        <v>365</v>
      </c>
      <c r="L30" t="str">
        <f t="shared" si="0"/>
        <v>coccolith12019</v>
      </c>
      <c r="N30" s="26"/>
    </row>
    <row r="31" spans="1:14" s="33" customFormat="1" x14ac:dyDescent="0.25">
      <c r="A31" s="32">
        <v>12020</v>
      </c>
      <c r="B31" s="32" t="s">
        <v>529</v>
      </c>
      <c r="C31" s="33" t="s">
        <v>724</v>
      </c>
      <c r="D31" s="33" t="s">
        <v>388</v>
      </c>
      <c r="E31" s="34">
        <v>7500</v>
      </c>
      <c r="F31" s="34">
        <v>0</v>
      </c>
      <c r="G31" s="35" t="s">
        <v>633</v>
      </c>
      <c r="L31" s="33" t="str">
        <f t="shared" si="0"/>
        <v>sponge?12020</v>
      </c>
      <c r="N31" s="36"/>
    </row>
    <row r="32" spans="1:14" x14ac:dyDescent="0.25">
      <c r="A32" s="2">
        <v>12021</v>
      </c>
      <c r="B32" s="2" t="s">
        <v>529</v>
      </c>
      <c r="C32" s="33" t="s">
        <v>724</v>
      </c>
      <c r="D32" t="s">
        <v>388</v>
      </c>
      <c r="E32" s="25">
        <v>7500</v>
      </c>
      <c r="F32" s="25">
        <v>0</v>
      </c>
      <c r="G32" s="1" t="s">
        <v>330</v>
      </c>
      <c r="L32" t="str">
        <f t="shared" si="0"/>
        <v>Diploneis12021</v>
      </c>
      <c r="N32" s="26"/>
    </row>
    <row r="33" spans="1:14" x14ac:dyDescent="0.25">
      <c r="A33" s="2">
        <v>12022</v>
      </c>
      <c r="B33" s="2" t="s">
        <v>529</v>
      </c>
      <c r="C33" s="33" t="s">
        <v>724</v>
      </c>
      <c r="D33" t="s">
        <v>388</v>
      </c>
      <c r="E33" s="25">
        <v>10000</v>
      </c>
      <c r="F33" s="25">
        <v>0</v>
      </c>
      <c r="G33" s="1" t="s">
        <v>329</v>
      </c>
      <c r="L33" t="str">
        <f t="shared" si="0"/>
        <v>Syracosphaera12022</v>
      </c>
      <c r="N33" s="26"/>
    </row>
    <row r="34" spans="1:14" s="33" customFormat="1" x14ac:dyDescent="0.25">
      <c r="A34" s="32">
        <v>12023</v>
      </c>
      <c r="B34" s="32" t="s">
        <v>529</v>
      </c>
      <c r="C34" s="33" t="s">
        <v>724</v>
      </c>
      <c r="D34" s="33" t="s">
        <v>388</v>
      </c>
      <c r="E34" s="34">
        <v>15000</v>
      </c>
      <c r="F34" s="34">
        <v>0</v>
      </c>
      <c r="G34" s="35" t="s">
        <v>634</v>
      </c>
      <c r="H34" s="33" t="s">
        <v>635</v>
      </c>
      <c r="L34" s="33" t="str">
        <f t="shared" si="0"/>
        <v>Emiliania12023</v>
      </c>
      <c r="N34" s="36"/>
    </row>
    <row r="35" spans="1:14" x14ac:dyDescent="0.25">
      <c r="A35" s="2">
        <v>12024</v>
      </c>
      <c r="B35" s="2" t="s">
        <v>529</v>
      </c>
      <c r="C35" s="33" t="s">
        <v>724</v>
      </c>
      <c r="D35" t="s">
        <v>388</v>
      </c>
      <c r="E35" s="25">
        <v>5000</v>
      </c>
      <c r="F35" s="25">
        <v>0</v>
      </c>
      <c r="G35" s="1" t="s">
        <v>397</v>
      </c>
      <c r="L35" t="str">
        <f t="shared" si="0"/>
        <v>Thalassiosira12024</v>
      </c>
      <c r="N35" s="26"/>
    </row>
    <row r="36" spans="1:14" x14ac:dyDescent="0.25">
      <c r="A36" s="2">
        <v>12025</v>
      </c>
      <c r="B36" s="2" t="s">
        <v>529</v>
      </c>
      <c r="C36" s="33" t="s">
        <v>724</v>
      </c>
      <c r="D36" t="s">
        <v>388</v>
      </c>
      <c r="E36" s="25">
        <v>9000</v>
      </c>
      <c r="F36" s="25">
        <v>0</v>
      </c>
      <c r="G36" s="1" t="s">
        <v>416</v>
      </c>
      <c r="L36" t="str">
        <f t="shared" si="0"/>
        <v>Cocconeis12025</v>
      </c>
      <c r="N36" s="26"/>
    </row>
    <row r="37" spans="1:14" x14ac:dyDescent="0.25">
      <c r="A37" s="2">
        <v>12026</v>
      </c>
      <c r="B37" s="2" t="s">
        <v>529</v>
      </c>
      <c r="C37" s="33" t="s">
        <v>724</v>
      </c>
      <c r="D37" t="s">
        <v>388</v>
      </c>
      <c r="E37" s="25">
        <v>5000</v>
      </c>
      <c r="F37" s="25">
        <v>0</v>
      </c>
      <c r="G37" s="1" t="s">
        <v>397</v>
      </c>
      <c r="L37" t="str">
        <f t="shared" si="0"/>
        <v>Thalassiosira12026</v>
      </c>
      <c r="N37" s="26"/>
    </row>
    <row r="38" spans="1:14" x14ac:dyDescent="0.25">
      <c r="A38" s="2">
        <v>12027</v>
      </c>
      <c r="B38" s="2" t="s">
        <v>529</v>
      </c>
      <c r="C38" s="33" t="s">
        <v>724</v>
      </c>
      <c r="D38" t="s">
        <v>388</v>
      </c>
      <c r="E38" s="25">
        <v>3500</v>
      </c>
      <c r="F38" s="25">
        <v>0</v>
      </c>
      <c r="G38" s="1" t="s">
        <v>359</v>
      </c>
      <c r="L38" t="str">
        <f t="shared" si="0"/>
        <v>Haslea12027</v>
      </c>
      <c r="N38" s="26"/>
    </row>
    <row r="39" spans="1:14" s="33" customFormat="1" x14ac:dyDescent="0.25">
      <c r="A39" s="32">
        <v>12028</v>
      </c>
      <c r="B39" s="32" t="s">
        <v>529</v>
      </c>
      <c r="C39" s="33" t="s">
        <v>724</v>
      </c>
      <c r="D39" s="33" t="s">
        <v>388</v>
      </c>
      <c r="E39" s="34">
        <v>6500</v>
      </c>
      <c r="F39" s="34">
        <v>0</v>
      </c>
      <c r="G39" s="35" t="s">
        <v>413</v>
      </c>
      <c r="H39" s="33" t="s">
        <v>414</v>
      </c>
      <c r="L39" s="33" t="str">
        <f t="shared" si="0"/>
        <v>Cyclotella12028</v>
      </c>
      <c r="N39" s="36"/>
    </row>
    <row r="40" spans="1:14" s="33" customFormat="1" x14ac:dyDescent="0.25">
      <c r="A40" s="32">
        <v>12035</v>
      </c>
      <c r="B40" s="32" t="s">
        <v>529</v>
      </c>
      <c r="C40" s="33" t="s">
        <v>724</v>
      </c>
      <c r="D40" s="33" t="s">
        <v>388</v>
      </c>
      <c r="E40" s="34">
        <v>5500</v>
      </c>
      <c r="F40" s="34">
        <v>0</v>
      </c>
      <c r="G40" s="35" t="s">
        <v>397</v>
      </c>
      <c r="L40" s="33" t="str">
        <f t="shared" si="0"/>
        <v>Thalassiosira12035</v>
      </c>
      <c r="N40" s="36"/>
    </row>
    <row r="41" spans="1:14" s="33" customFormat="1" x14ac:dyDescent="0.25">
      <c r="A41" s="32">
        <v>12036</v>
      </c>
      <c r="B41" s="32" t="s">
        <v>529</v>
      </c>
      <c r="C41" s="33" t="s">
        <v>724</v>
      </c>
      <c r="D41" s="33" t="s">
        <v>388</v>
      </c>
      <c r="E41" s="34">
        <v>70000</v>
      </c>
      <c r="F41" s="34">
        <v>0</v>
      </c>
      <c r="G41" s="35" t="s">
        <v>397</v>
      </c>
      <c r="L41" s="33" t="str">
        <f t="shared" si="0"/>
        <v>Thalassiosira12036</v>
      </c>
      <c r="N41" s="36"/>
    </row>
    <row r="42" spans="1:14" s="33" customFormat="1" x14ac:dyDescent="0.25">
      <c r="A42" s="32">
        <v>12037</v>
      </c>
      <c r="B42" s="32" t="s">
        <v>529</v>
      </c>
      <c r="C42" s="33" t="s">
        <v>724</v>
      </c>
      <c r="D42" s="33" t="s">
        <v>388</v>
      </c>
      <c r="E42" s="34">
        <v>4000</v>
      </c>
      <c r="F42" s="34">
        <v>0</v>
      </c>
      <c r="G42" s="35" t="s">
        <v>329</v>
      </c>
      <c r="L42" s="33" t="str">
        <f t="shared" si="0"/>
        <v>Syracosphaera12037</v>
      </c>
      <c r="N42" s="36"/>
    </row>
    <row r="43" spans="1:14" s="33" customFormat="1" x14ac:dyDescent="0.25">
      <c r="A43" s="32">
        <v>12038</v>
      </c>
      <c r="B43" s="32" t="s">
        <v>529</v>
      </c>
      <c r="C43" s="33" t="s">
        <v>724</v>
      </c>
      <c r="D43" s="33" t="s">
        <v>388</v>
      </c>
      <c r="E43" s="34">
        <v>16000</v>
      </c>
      <c r="F43" s="34">
        <v>0</v>
      </c>
      <c r="G43" s="35" t="s">
        <v>634</v>
      </c>
      <c r="H43" s="33" t="s">
        <v>635</v>
      </c>
      <c r="L43" s="33" t="str">
        <f t="shared" si="0"/>
        <v>Emiliania12038</v>
      </c>
      <c r="N43" s="36"/>
    </row>
    <row r="44" spans="1:14" s="33" customFormat="1" x14ac:dyDescent="0.25">
      <c r="A44" s="32">
        <v>12039</v>
      </c>
      <c r="B44" s="32" t="s">
        <v>529</v>
      </c>
      <c r="C44" s="33" t="s">
        <v>724</v>
      </c>
      <c r="D44" s="33" t="s">
        <v>388</v>
      </c>
      <c r="E44" s="34">
        <v>3300</v>
      </c>
      <c r="F44" s="34">
        <v>0</v>
      </c>
      <c r="G44" s="35" t="s">
        <v>636</v>
      </c>
      <c r="H44" s="33" t="s">
        <v>637</v>
      </c>
      <c r="L44" s="33" t="str">
        <f t="shared" si="0"/>
        <v>Paralia12039</v>
      </c>
      <c r="N44" s="36"/>
    </row>
    <row r="45" spans="1:14" s="33" customFormat="1" x14ac:dyDescent="0.25">
      <c r="A45" s="32">
        <v>12040</v>
      </c>
      <c r="B45" s="32" t="s">
        <v>529</v>
      </c>
      <c r="C45" s="33" t="s">
        <v>724</v>
      </c>
      <c r="D45" s="33" t="s">
        <v>388</v>
      </c>
      <c r="E45" s="34">
        <v>650</v>
      </c>
      <c r="F45" s="34">
        <v>0</v>
      </c>
      <c r="G45" s="35" t="s">
        <v>354</v>
      </c>
      <c r="L45" s="33" t="str">
        <f t="shared" si="0"/>
        <v>Hemiaulus12040</v>
      </c>
      <c r="N45" s="36"/>
    </row>
    <row r="46" spans="1:14" s="33" customFormat="1" x14ac:dyDescent="0.25">
      <c r="A46" s="32">
        <v>12041</v>
      </c>
      <c r="B46" s="32" t="s">
        <v>529</v>
      </c>
      <c r="C46" s="33" t="s">
        <v>724</v>
      </c>
      <c r="D46" s="33" t="s">
        <v>388</v>
      </c>
      <c r="E46" s="34">
        <v>4000</v>
      </c>
      <c r="F46" s="34">
        <v>0</v>
      </c>
      <c r="G46" s="35" t="s">
        <v>354</v>
      </c>
      <c r="L46" s="33" t="str">
        <f t="shared" si="0"/>
        <v>Hemiaulus12041</v>
      </c>
      <c r="N46" s="36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opLeftCell="A7" workbookViewId="0">
      <selection activeCell="I76" sqref="I76"/>
    </sheetView>
  </sheetViews>
  <sheetFormatPr defaultRowHeight="15" x14ac:dyDescent="0.25"/>
  <cols>
    <col min="1" max="1" width="30.42578125" bestFit="1" customWidth="1"/>
    <col min="2" max="2" width="12.42578125" bestFit="1" customWidth="1"/>
    <col min="3" max="3" width="12.28515625" bestFit="1" customWidth="1"/>
  </cols>
  <sheetData>
    <row r="1" spans="1:6" x14ac:dyDescent="0.25">
      <c r="B1" s="2"/>
    </row>
    <row r="2" spans="1:6" x14ac:dyDescent="0.25">
      <c r="A2" s="1" t="s">
        <v>424</v>
      </c>
      <c r="B2" s="2"/>
      <c r="C2" s="2"/>
      <c r="D2" s="2"/>
    </row>
    <row r="3" spans="1:6" x14ac:dyDescent="0.25">
      <c r="A3" s="2" t="s">
        <v>568</v>
      </c>
      <c r="B3" s="2" t="s">
        <v>569</v>
      </c>
      <c r="C3" s="2" t="s">
        <v>4</v>
      </c>
      <c r="D3" s="2">
        <v>0.5</v>
      </c>
      <c r="F3" s="2" t="s">
        <v>642</v>
      </c>
    </row>
    <row r="4" spans="1:6" x14ac:dyDescent="0.25">
      <c r="A4" s="1" t="s">
        <v>5</v>
      </c>
      <c r="B4" s="2">
        <f>66+66+67+64+62+62+61+61+62+58</f>
        <v>629</v>
      </c>
      <c r="C4" s="2" t="s">
        <v>6</v>
      </c>
      <c r="D4" s="3">
        <f>+B4/60030</f>
        <v>1.0478094286190238E-2</v>
      </c>
    </row>
    <row r="5" spans="1:6" x14ac:dyDescent="0.25">
      <c r="A5" s="1" t="s">
        <v>7</v>
      </c>
      <c r="B5" s="2" t="s">
        <v>8</v>
      </c>
      <c r="C5" s="2" t="s">
        <v>9</v>
      </c>
      <c r="D5" s="2" t="s">
        <v>10</v>
      </c>
    </row>
    <row r="6" spans="1:6" x14ac:dyDescent="0.25">
      <c r="A6" s="1" t="s">
        <v>252</v>
      </c>
      <c r="B6" s="2">
        <v>10</v>
      </c>
      <c r="C6" s="4">
        <f>+B6/D4</f>
        <v>954.37201907790143</v>
      </c>
      <c r="D6" s="4">
        <f>+C6/D3</f>
        <v>1908.7440381558029</v>
      </c>
    </row>
    <row r="7" spans="1:6" x14ac:dyDescent="0.25">
      <c r="A7" s="1" t="s">
        <v>422</v>
      </c>
      <c r="B7" s="2">
        <v>69</v>
      </c>
      <c r="C7" s="4">
        <f>+B7/D4</f>
        <v>6585.1669316375201</v>
      </c>
      <c r="D7" s="4">
        <f>+C7/D3</f>
        <v>13170.33386327504</v>
      </c>
    </row>
    <row r="8" spans="1:6" x14ac:dyDescent="0.25">
      <c r="A8" s="1" t="s">
        <v>444</v>
      </c>
      <c r="B8" s="2">
        <v>1</v>
      </c>
      <c r="C8" s="4">
        <f>+B8/D4</f>
        <v>95.43720190779014</v>
      </c>
      <c r="D8" s="4">
        <f>+C8/D3</f>
        <v>190.87440381558028</v>
      </c>
    </row>
    <row r="9" spans="1:6" x14ac:dyDescent="0.25">
      <c r="A9" s="1" t="s">
        <v>570</v>
      </c>
      <c r="B9" s="2">
        <v>1</v>
      </c>
      <c r="C9" s="4">
        <f>+B9/D4</f>
        <v>95.43720190779014</v>
      </c>
      <c r="D9" s="4">
        <f>+C9/D3</f>
        <v>190.87440381558028</v>
      </c>
      <c r="F9" s="1" t="s">
        <v>570</v>
      </c>
    </row>
    <row r="10" spans="1:6" x14ac:dyDescent="0.25">
      <c r="A10" s="1" t="s">
        <v>535</v>
      </c>
      <c r="B10" s="2">
        <v>2</v>
      </c>
      <c r="C10" s="4">
        <f>+B10/D4</f>
        <v>190.87440381558028</v>
      </c>
      <c r="D10" s="4">
        <f>+C10/D3</f>
        <v>381.74880763116056</v>
      </c>
    </row>
    <row r="11" spans="1:6" x14ac:dyDescent="0.25">
      <c r="A11" s="1" t="s">
        <v>571</v>
      </c>
      <c r="B11" s="2">
        <v>52</v>
      </c>
      <c r="C11" s="4">
        <f>+B11/D4</f>
        <v>4962.7344992050876</v>
      </c>
      <c r="D11" s="4">
        <f>+C11/D3</f>
        <v>9925.4689984101751</v>
      </c>
      <c r="F11" t="s">
        <v>672</v>
      </c>
    </row>
    <row r="12" spans="1:6" x14ac:dyDescent="0.25">
      <c r="A12" s="1" t="s">
        <v>572</v>
      </c>
      <c r="B12" s="2">
        <v>1</v>
      </c>
      <c r="C12" s="4">
        <f>+B12/D4</f>
        <v>95.43720190779014</v>
      </c>
      <c r="D12" s="4">
        <f>+C12/D3</f>
        <v>190.87440381558028</v>
      </c>
      <c r="F12" s="1" t="s">
        <v>572</v>
      </c>
    </row>
    <row r="13" spans="1:6" x14ac:dyDescent="0.25">
      <c r="A13" s="1" t="s">
        <v>573</v>
      </c>
      <c r="B13" s="2">
        <v>2</v>
      </c>
      <c r="C13" s="4">
        <f>+B13/D4</f>
        <v>190.87440381558028</v>
      </c>
      <c r="D13" s="4">
        <f>+C13/D3</f>
        <v>381.74880763116056</v>
      </c>
      <c r="F13" s="1" t="s">
        <v>573</v>
      </c>
    </row>
    <row r="14" spans="1:6" x14ac:dyDescent="0.25">
      <c r="A14" s="1" t="s">
        <v>256</v>
      </c>
      <c r="B14" s="2">
        <v>12</v>
      </c>
      <c r="C14" s="4">
        <f>+B14/D4</f>
        <v>1145.2464228934816</v>
      </c>
      <c r="D14" s="4">
        <f>+C14/D3</f>
        <v>2290.4928457869632</v>
      </c>
    </row>
    <row r="15" spans="1:6" x14ac:dyDescent="0.25">
      <c r="A15" s="1" t="s">
        <v>574</v>
      </c>
      <c r="B15" s="2">
        <v>9</v>
      </c>
      <c r="C15" s="4">
        <f>+B15/D4</f>
        <v>858.93481717011127</v>
      </c>
      <c r="D15" s="4">
        <f>+C15/D3</f>
        <v>1717.8696343402225</v>
      </c>
      <c r="F15" s="1" t="s">
        <v>574</v>
      </c>
    </row>
    <row r="16" spans="1:6" x14ac:dyDescent="0.25">
      <c r="A16" s="1" t="s">
        <v>575</v>
      </c>
      <c r="B16" s="2">
        <v>6</v>
      </c>
      <c r="C16" s="4">
        <f>+B16/D4</f>
        <v>572.62321144674081</v>
      </c>
      <c r="D16" s="4">
        <f>+C16/D3</f>
        <v>1145.2464228934816</v>
      </c>
    </row>
    <row r="17" spans="1:6" x14ac:dyDescent="0.25">
      <c r="A17" s="1" t="s">
        <v>531</v>
      </c>
      <c r="B17" s="2">
        <v>10</v>
      </c>
      <c r="C17" s="4">
        <f>+B17/D4</f>
        <v>954.37201907790143</v>
      </c>
      <c r="D17" s="4">
        <f>+C17/D3</f>
        <v>1908.7440381558029</v>
      </c>
    </row>
    <row r="18" spans="1:6" x14ac:dyDescent="0.25">
      <c r="A18" s="1" t="s">
        <v>538</v>
      </c>
      <c r="B18" s="2">
        <v>9</v>
      </c>
      <c r="C18" s="4">
        <f>+B18/D4</f>
        <v>858.93481717011127</v>
      </c>
      <c r="D18" s="4">
        <f>+C18/D3</f>
        <v>1717.8696343402225</v>
      </c>
    </row>
    <row r="19" spans="1:6" x14ac:dyDescent="0.25">
      <c r="A19" s="1" t="s">
        <v>11</v>
      </c>
      <c r="B19" s="2">
        <v>1</v>
      </c>
      <c r="C19" s="4">
        <f>+B19/D4</f>
        <v>95.43720190779014</v>
      </c>
      <c r="D19" s="4">
        <f>+C19/D3</f>
        <v>190.87440381558028</v>
      </c>
    </row>
    <row r="20" spans="1:6" x14ac:dyDescent="0.25">
      <c r="A20" s="1" t="s">
        <v>576</v>
      </c>
      <c r="B20" s="2">
        <v>13</v>
      </c>
      <c r="C20" s="4">
        <f>+B20/D4</f>
        <v>1240.6836248012719</v>
      </c>
      <c r="D20" s="4">
        <f>+C20/D3</f>
        <v>2481.3672496025438</v>
      </c>
    </row>
    <row r="21" spans="1:6" x14ac:dyDescent="0.25">
      <c r="A21" s="1" t="s">
        <v>577</v>
      </c>
      <c r="B21" s="2">
        <v>1</v>
      </c>
      <c r="C21" s="4">
        <f>+B21/D4</f>
        <v>95.43720190779014</v>
      </c>
      <c r="D21" s="4">
        <f>+C21/D3</f>
        <v>190.87440381558028</v>
      </c>
      <c r="F21" t="s">
        <v>673</v>
      </c>
    </row>
    <row r="22" spans="1:6" x14ac:dyDescent="0.25">
      <c r="A22" s="1" t="s">
        <v>578</v>
      </c>
      <c r="B22" s="2">
        <v>4</v>
      </c>
      <c r="C22" s="4">
        <f>+B22/D4</f>
        <v>381.74880763116056</v>
      </c>
      <c r="D22" s="4">
        <f>+C22/D3</f>
        <v>763.49761526232112</v>
      </c>
      <c r="F22" s="1" t="s">
        <v>578</v>
      </c>
    </row>
    <row r="23" spans="1:6" x14ac:dyDescent="0.25">
      <c r="A23" s="1" t="s">
        <v>220</v>
      </c>
      <c r="B23" s="2">
        <v>3</v>
      </c>
      <c r="C23" s="4">
        <f>+B23/D4</f>
        <v>286.31160572337041</v>
      </c>
      <c r="D23" s="4">
        <f>+C23/D3</f>
        <v>572.62321144674081</v>
      </c>
    </row>
    <row r="24" spans="1:6" x14ac:dyDescent="0.25">
      <c r="A24" s="1" t="s">
        <v>579</v>
      </c>
      <c r="B24" s="2">
        <v>1</v>
      </c>
      <c r="C24" s="4">
        <f>+B24/D4</f>
        <v>95.43720190779014</v>
      </c>
      <c r="D24" s="4">
        <f>+C24/D3</f>
        <v>190.87440381558028</v>
      </c>
    </row>
    <row r="25" spans="1:6" x14ac:dyDescent="0.25">
      <c r="A25" s="1" t="s">
        <v>683</v>
      </c>
      <c r="B25" s="2">
        <v>12</v>
      </c>
      <c r="C25" s="4">
        <f>+B25/D4</f>
        <v>1145.2464228934816</v>
      </c>
      <c r="D25" s="4">
        <f>+C25/D3</f>
        <v>2290.4928457869632</v>
      </c>
      <c r="F25" s="33" t="s">
        <v>677</v>
      </c>
    </row>
    <row r="26" spans="1:6" x14ac:dyDescent="0.25">
      <c r="A26" s="1" t="s">
        <v>580</v>
      </c>
      <c r="B26" s="2">
        <v>1</v>
      </c>
      <c r="C26" s="4">
        <f>+B26/D4</f>
        <v>95.43720190779014</v>
      </c>
      <c r="D26" s="4">
        <f>+C26/D3</f>
        <v>190.87440381558028</v>
      </c>
      <c r="F26" s="1" t="s">
        <v>580</v>
      </c>
    </row>
    <row r="27" spans="1:6" x14ac:dyDescent="0.25">
      <c r="A27" s="1" t="s">
        <v>675</v>
      </c>
      <c r="B27" s="2">
        <v>1</v>
      </c>
      <c r="C27" s="4">
        <f>+B27/D4</f>
        <v>95.43720190779014</v>
      </c>
      <c r="D27" s="4">
        <f>+C27/D3</f>
        <v>190.87440381558028</v>
      </c>
      <c r="F27" s="35" t="s">
        <v>675</v>
      </c>
    </row>
    <row r="28" spans="1:6" x14ac:dyDescent="0.25">
      <c r="A28" s="1" t="s">
        <v>581</v>
      </c>
      <c r="B28" s="2">
        <v>13</v>
      </c>
      <c r="C28" s="8">
        <f>+B28/D4</f>
        <v>1240.6836248012719</v>
      </c>
      <c r="D28" s="8">
        <f>+C28/D3</f>
        <v>2481.3672496025438</v>
      </c>
    </row>
    <row r="29" spans="1:6" x14ac:dyDescent="0.25">
      <c r="A29" s="1" t="s">
        <v>582</v>
      </c>
      <c r="B29" s="2">
        <v>1</v>
      </c>
      <c r="C29" s="4">
        <f>+B29/D4</f>
        <v>95.43720190779014</v>
      </c>
      <c r="D29" s="4">
        <f>+C29/D3</f>
        <v>190.87440381558028</v>
      </c>
      <c r="F29" s="35" t="s">
        <v>674</v>
      </c>
    </row>
    <row r="30" spans="1:6" x14ac:dyDescent="0.25">
      <c r="A30" s="1" t="s">
        <v>682</v>
      </c>
      <c r="B30" s="2">
        <v>3</v>
      </c>
      <c r="C30" s="4">
        <f>+B30/D4</f>
        <v>286.31160572337041</v>
      </c>
      <c r="D30" s="4">
        <f>+C30/D3</f>
        <v>572.62321144674081</v>
      </c>
      <c r="F30" s="37" t="s">
        <v>676</v>
      </c>
    </row>
    <row r="31" spans="1:6" x14ac:dyDescent="0.25">
      <c r="A31" s="1" t="s">
        <v>517</v>
      </c>
      <c r="B31" s="2">
        <v>4</v>
      </c>
      <c r="C31" s="4">
        <f>+B31/D4</f>
        <v>381.74880763116056</v>
      </c>
      <c r="D31" s="4">
        <f>+C31/D3</f>
        <v>763.49761526232112</v>
      </c>
    </row>
    <row r="32" spans="1:6" x14ac:dyDescent="0.25">
      <c r="A32" s="1" t="s">
        <v>545</v>
      </c>
      <c r="B32" s="2">
        <v>3</v>
      </c>
      <c r="C32" s="4">
        <f>+B32/D4</f>
        <v>286.31160572337041</v>
      </c>
      <c r="D32" s="4">
        <f>+C32/D3</f>
        <v>572.62321144674081</v>
      </c>
    </row>
    <row r="33" spans="1:6" x14ac:dyDescent="0.25">
      <c r="A33" s="1" t="s">
        <v>684</v>
      </c>
      <c r="B33" s="2">
        <v>3</v>
      </c>
      <c r="C33" s="4">
        <f>+B33/D4</f>
        <v>286.31160572337041</v>
      </c>
      <c r="D33" s="4">
        <f>+C33/D3</f>
        <v>572.62321144674081</v>
      </c>
      <c r="F33" s="33" t="s">
        <v>685</v>
      </c>
    </row>
    <row r="34" spans="1:6" x14ac:dyDescent="0.25">
      <c r="A34" s="1" t="s">
        <v>549</v>
      </c>
      <c r="B34" s="2">
        <v>1</v>
      </c>
      <c r="C34" s="4">
        <f>+B34/D4</f>
        <v>95.43720190779014</v>
      </c>
      <c r="D34" s="4">
        <f>+C34/D3</f>
        <v>190.87440381558028</v>
      </c>
    </row>
    <row r="35" spans="1:6" x14ac:dyDescent="0.25">
      <c r="A35" s="1" t="s">
        <v>583</v>
      </c>
      <c r="B35" s="2">
        <v>2</v>
      </c>
      <c r="C35" s="4">
        <f>+B35/D4</f>
        <v>190.87440381558028</v>
      </c>
      <c r="D35" s="4">
        <f>+C35/D3</f>
        <v>381.74880763116056</v>
      </c>
      <c r="F35" s="1" t="s">
        <v>583</v>
      </c>
    </row>
    <row r="36" spans="1:6" x14ac:dyDescent="0.25">
      <c r="A36" s="1" t="s">
        <v>32</v>
      </c>
      <c r="B36" s="2">
        <v>7</v>
      </c>
      <c r="C36" s="4">
        <f>+B36/D4</f>
        <v>668.06041335453097</v>
      </c>
      <c r="D36" s="4">
        <f>+C36/D3</f>
        <v>1336.1208267090619</v>
      </c>
    </row>
    <row r="37" spans="1:6" x14ac:dyDescent="0.25">
      <c r="A37" s="1" t="s">
        <v>584</v>
      </c>
      <c r="B37" s="2">
        <v>2</v>
      </c>
      <c r="C37" s="4">
        <f>+B37/D4</f>
        <v>190.87440381558028</v>
      </c>
      <c r="D37" s="4">
        <f>+C37/D3</f>
        <v>381.74880763116056</v>
      </c>
      <c r="F37" s="1" t="s">
        <v>584</v>
      </c>
    </row>
    <row r="38" spans="1:6" x14ac:dyDescent="0.25">
      <c r="A38" s="1" t="s">
        <v>585</v>
      </c>
      <c r="B38" s="2">
        <v>2</v>
      </c>
      <c r="C38" s="4">
        <f>+B38/D4</f>
        <v>190.87440381558028</v>
      </c>
      <c r="D38" s="4">
        <f>+C38/D3</f>
        <v>381.74880763116056</v>
      </c>
    </row>
    <row r="39" spans="1:6" x14ac:dyDescent="0.25">
      <c r="A39" s="1" t="s">
        <v>227</v>
      </c>
      <c r="B39" s="2">
        <v>1</v>
      </c>
      <c r="C39" s="4">
        <f>+B39/D4</f>
        <v>95.43720190779014</v>
      </c>
      <c r="D39" s="4">
        <f>+C39/D3</f>
        <v>190.87440381558028</v>
      </c>
    </row>
    <row r="40" spans="1:6" x14ac:dyDescent="0.25">
      <c r="A40" s="1" t="s">
        <v>295</v>
      </c>
      <c r="B40" s="2">
        <v>1</v>
      </c>
      <c r="C40" s="4">
        <f>+B40/D4</f>
        <v>95.43720190779014</v>
      </c>
      <c r="D40" s="4">
        <f>+C40/D3</f>
        <v>190.87440381558028</v>
      </c>
    </row>
    <row r="41" spans="1:6" x14ac:dyDescent="0.25">
      <c r="A41" s="1" t="s">
        <v>231</v>
      </c>
      <c r="B41" s="2">
        <v>1</v>
      </c>
      <c r="C41" s="4">
        <f>+B41/D4</f>
        <v>95.43720190779014</v>
      </c>
      <c r="D41" s="4">
        <f>+C41/D3</f>
        <v>190.87440381558028</v>
      </c>
    </row>
    <row r="42" spans="1:6" x14ac:dyDescent="0.25">
      <c r="A42" s="1" t="s">
        <v>427</v>
      </c>
      <c r="B42" s="2">
        <v>3</v>
      </c>
      <c r="C42" s="4">
        <f>+B42/D4</f>
        <v>286.31160572337041</v>
      </c>
      <c r="D42" s="4">
        <f>+C42/D3</f>
        <v>572.62321144674081</v>
      </c>
    </row>
    <row r="43" spans="1:6" x14ac:dyDescent="0.25">
      <c r="A43" s="1" t="s">
        <v>586</v>
      </c>
      <c r="B43" s="2">
        <v>1</v>
      </c>
      <c r="C43" s="4">
        <f>+B43/D4</f>
        <v>95.43720190779014</v>
      </c>
      <c r="D43" s="4">
        <f>+C43/D3</f>
        <v>190.87440381558028</v>
      </c>
    </row>
    <row r="44" spans="1:6" x14ac:dyDescent="0.25">
      <c r="A44" s="1" t="s">
        <v>587</v>
      </c>
      <c r="B44" s="2">
        <v>1</v>
      </c>
      <c r="C44" s="4">
        <f>+B44/D4</f>
        <v>95.43720190779014</v>
      </c>
      <c r="D44" s="4">
        <f>+C44/D3</f>
        <v>190.87440381558028</v>
      </c>
      <c r="F44" s="1" t="s">
        <v>587</v>
      </c>
    </row>
    <row r="45" spans="1:6" x14ac:dyDescent="0.25">
      <c r="A45" s="1" t="s">
        <v>429</v>
      </c>
      <c r="B45" s="2">
        <v>2</v>
      </c>
      <c r="C45" s="4">
        <f>+B45/D4</f>
        <v>190.87440381558028</v>
      </c>
      <c r="D45" s="4">
        <f>+C45/D3</f>
        <v>381.74880763116056</v>
      </c>
    </row>
    <row r="46" spans="1:6" x14ac:dyDescent="0.25">
      <c r="A46" s="1" t="s">
        <v>588</v>
      </c>
      <c r="B46" s="2">
        <v>1</v>
      </c>
      <c r="C46" s="4">
        <f>+B46/D4</f>
        <v>95.43720190779014</v>
      </c>
      <c r="D46" s="4">
        <f>+C46/D3</f>
        <v>190.87440381558028</v>
      </c>
      <c r="F46" s="1" t="s">
        <v>588</v>
      </c>
    </row>
    <row r="47" spans="1:6" x14ac:dyDescent="0.25">
      <c r="A47" s="1" t="s">
        <v>589</v>
      </c>
      <c r="B47" s="2">
        <v>18</v>
      </c>
      <c r="C47" s="4">
        <f>+B47/D4</f>
        <v>1717.8696343402225</v>
      </c>
      <c r="D47" s="4">
        <f>+C47/D3</f>
        <v>3435.7392686804451</v>
      </c>
      <c r="F47" s="1" t="s">
        <v>589</v>
      </c>
    </row>
    <row r="48" spans="1:6" x14ac:dyDescent="0.25">
      <c r="A48" s="1" t="s">
        <v>590</v>
      </c>
      <c r="B48" s="2">
        <v>1</v>
      </c>
      <c r="C48" s="4">
        <f>+B48/D4</f>
        <v>95.43720190779014</v>
      </c>
      <c r="D48" s="4">
        <f>+C48/D3</f>
        <v>190.87440381558028</v>
      </c>
      <c r="F48" s="1" t="s">
        <v>590</v>
      </c>
    </row>
    <row r="49" spans="1:6" x14ac:dyDescent="0.25">
      <c r="A49" s="1" t="s">
        <v>591</v>
      </c>
      <c r="B49" s="2">
        <v>1</v>
      </c>
      <c r="C49" s="4">
        <f>+B49/D4</f>
        <v>95.43720190779014</v>
      </c>
      <c r="D49" s="4">
        <f>+C49/D3</f>
        <v>190.87440381558028</v>
      </c>
      <c r="F49" s="1" t="s">
        <v>591</v>
      </c>
    </row>
    <row r="50" spans="1:6" x14ac:dyDescent="0.25">
      <c r="A50" s="1" t="s">
        <v>592</v>
      </c>
      <c r="B50" s="2">
        <v>1</v>
      </c>
      <c r="C50" s="4">
        <f>+B50/D4</f>
        <v>95.43720190779014</v>
      </c>
      <c r="D50" s="4">
        <f>+C50/D3</f>
        <v>190.87440381558028</v>
      </c>
      <c r="F50" s="1" t="s">
        <v>592</v>
      </c>
    </row>
    <row r="51" spans="1:6" x14ac:dyDescent="0.25">
      <c r="A51" s="1" t="s">
        <v>593</v>
      </c>
      <c r="B51" s="2">
        <v>1</v>
      </c>
      <c r="C51" s="4">
        <f>+B51/D4</f>
        <v>95.43720190779014</v>
      </c>
      <c r="D51" s="4">
        <f>+C51/D3</f>
        <v>190.87440381558028</v>
      </c>
      <c r="F51" s="1" t="s">
        <v>593</v>
      </c>
    </row>
    <row r="52" spans="1:6" x14ac:dyDescent="0.25">
      <c r="A52" s="1" t="s">
        <v>594</v>
      </c>
      <c r="B52" s="2">
        <v>1</v>
      </c>
      <c r="C52" s="4">
        <f>+B52/D4</f>
        <v>95.43720190779014</v>
      </c>
      <c r="D52" s="4">
        <f>+C52/D3</f>
        <v>190.87440381558028</v>
      </c>
      <c r="F52" s="1" t="s">
        <v>594</v>
      </c>
    </row>
    <row r="53" spans="1:6" x14ac:dyDescent="0.25">
      <c r="A53" s="1" t="s">
        <v>595</v>
      </c>
      <c r="B53" s="2">
        <v>2</v>
      </c>
      <c r="C53" s="4">
        <f>+B53/D4</f>
        <v>190.87440381558028</v>
      </c>
      <c r="D53" s="4">
        <f>+C53/D3</f>
        <v>381.74880763116056</v>
      </c>
      <c r="F53" s="1" t="s">
        <v>595</v>
      </c>
    </row>
    <row r="54" spans="1:6" x14ac:dyDescent="0.25">
      <c r="A54" s="1" t="s">
        <v>536</v>
      </c>
      <c r="B54" s="2">
        <v>3</v>
      </c>
      <c r="C54" s="4">
        <f>+B54/D4</f>
        <v>286.31160572337041</v>
      </c>
      <c r="D54" s="4">
        <f>+C54/D3</f>
        <v>572.62321144674081</v>
      </c>
    </row>
    <row r="55" spans="1:6" x14ac:dyDescent="0.25">
      <c r="A55" s="1" t="s">
        <v>519</v>
      </c>
      <c r="B55" s="2">
        <v>3</v>
      </c>
      <c r="C55" s="4">
        <f>+B55/D4</f>
        <v>286.31160572337041</v>
      </c>
      <c r="D55" s="4">
        <f>+C55/D3</f>
        <v>572.62321144674081</v>
      </c>
    </row>
    <row r="56" spans="1:6" x14ac:dyDescent="0.25">
      <c r="A56" s="1" t="s">
        <v>596</v>
      </c>
      <c r="B56" s="2">
        <v>1</v>
      </c>
      <c r="C56" s="4">
        <f>+B56/D4</f>
        <v>95.43720190779014</v>
      </c>
      <c r="D56" s="4">
        <f>+C56/D3</f>
        <v>190.87440381558028</v>
      </c>
    </row>
    <row r="57" spans="1:6" x14ac:dyDescent="0.25">
      <c r="B57" s="2"/>
    </row>
    <row r="58" spans="1:6" x14ac:dyDescent="0.25">
      <c r="B58" s="2"/>
    </row>
    <row r="59" spans="1:6" x14ac:dyDescent="0.25">
      <c r="B59" s="2"/>
    </row>
    <row r="60" spans="1:6" x14ac:dyDescent="0.25">
      <c r="B60" s="2"/>
    </row>
    <row r="61" spans="1:6" x14ac:dyDescent="0.25">
      <c r="B61" s="2"/>
    </row>
    <row r="62" spans="1:6" x14ac:dyDescent="0.25">
      <c r="B62" s="2"/>
    </row>
    <row r="63" spans="1:6" x14ac:dyDescent="0.25">
      <c r="B63" s="2"/>
    </row>
    <row r="64" spans="1:6" x14ac:dyDescent="0.25">
      <c r="B64" s="2"/>
    </row>
    <row r="65" spans="1:4" x14ac:dyDescent="0.25">
      <c r="B65" s="2"/>
    </row>
    <row r="66" spans="1:4" x14ac:dyDescent="0.25">
      <c r="B66" s="2"/>
    </row>
    <row r="67" spans="1:4" x14ac:dyDescent="0.25">
      <c r="B67" s="2"/>
    </row>
    <row r="68" spans="1:4" x14ac:dyDescent="0.25">
      <c r="B68" s="2"/>
    </row>
    <row r="69" spans="1:4" x14ac:dyDescent="0.25">
      <c r="A69" s="1" t="s">
        <v>40</v>
      </c>
      <c r="B69" s="2">
        <f>+SUM(B6:B66)</f>
        <v>305</v>
      </c>
      <c r="D69" s="16">
        <f>+SUM(D6:D66)</f>
        <v>58216.693163751981</v>
      </c>
    </row>
    <row r="70" spans="1:4" x14ac:dyDescent="0.25">
      <c r="A70" s="1" t="s">
        <v>41</v>
      </c>
      <c r="B70" s="2">
        <f>+COUNT(B6:B66)</f>
        <v>51</v>
      </c>
    </row>
    <row r="71" spans="1:4" x14ac:dyDescent="0.25">
      <c r="B71" s="2"/>
    </row>
    <row r="72" spans="1:4" x14ac:dyDescent="0.25">
      <c r="B72" s="2"/>
    </row>
    <row r="73" spans="1:4" x14ac:dyDescent="0.25">
      <c r="B73" s="2"/>
    </row>
    <row r="74" spans="1:4" x14ac:dyDescent="0.25">
      <c r="B74" s="2"/>
    </row>
    <row r="75" spans="1:4" x14ac:dyDescent="0.25">
      <c r="B75" s="2"/>
    </row>
    <row r="76" spans="1:4" x14ac:dyDescent="0.25">
      <c r="B76" s="2"/>
    </row>
    <row r="77" spans="1:4" x14ac:dyDescent="0.25">
      <c r="B77" s="2"/>
    </row>
    <row r="78" spans="1:4" x14ac:dyDescent="0.25">
      <c r="B78" s="2"/>
    </row>
    <row r="79" spans="1:4" x14ac:dyDescent="0.25">
      <c r="B79" s="2"/>
    </row>
    <row r="80" spans="1:4" x14ac:dyDescent="0.25">
      <c r="B80" s="2"/>
    </row>
    <row r="81" spans="2:2" x14ac:dyDescent="0.25">
      <c r="B81" s="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workbookViewId="0">
      <selection activeCell="A31" sqref="A2:XFD31"/>
    </sheetView>
  </sheetViews>
  <sheetFormatPr defaultRowHeight="15" x14ac:dyDescent="0.25"/>
  <cols>
    <col min="3" max="3" width="53.42578125" customWidth="1"/>
    <col min="259" max="259" width="53.42578125" customWidth="1"/>
    <col min="515" max="515" width="53.42578125" customWidth="1"/>
    <col min="771" max="771" width="53.42578125" customWidth="1"/>
    <col min="1027" max="1027" width="53.42578125" customWidth="1"/>
    <col min="1283" max="1283" width="53.42578125" customWidth="1"/>
    <col min="1539" max="1539" width="53.42578125" customWidth="1"/>
    <col min="1795" max="1795" width="53.42578125" customWidth="1"/>
    <col min="2051" max="2051" width="53.42578125" customWidth="1"/>
    <col min="2307" max="2307" width="53.42578125" customWidth="1"/>
    <col min="2563" max="2563" width="53.42578125" customWidth="1"/>
    <col min="2819" max="2819" width="53.42578125" customWidth="1"/>
    <col min="3075" max="3075" width="53.42578125" customWidth="1"/>
    <col min="3331" max="3331" width="53.42578125" customWidth="1"/>
    <col min="3587" max="3587" width="53.42578125" customWidth="1"/>
    <col min="3843" max="3843" width="53.42578125" customWidth="1"/>
    <col min="4099" max="4099" width="53.42578125" customWidth="1"/>
    <col min="4355" max="4355" width="53.42578125" customWidth="1"/>
    <col min="4611" max="4611" width="53.42578125" customWidth="1"/>
    <col min="4867" max="4867" width="53.42578125" customWidth="1"/>
    <col min="5123" max="5123" width="53.42578125" customWidth="1"/>
    <col min="5379" max="5379" width="53.42578125" customWidth="1"/>
    <col min="5635" max="5635" width="53.42578125" customWidth="1"/>
    <col min="5891" max="5891" width="53.42578125" customWidth="1"/>
    <col min="6147" max="6147" width="53.42578125" customWidth="1"/>
    <col min="6403" max="6403" width="53.42578125" customWidth="1"/>
    <col min="6659" max="6659" width="53.42578125" customWidth="1"/>
    <col min="6915" max="6915" width="53.42578125" customWidth="1"/>
    <col min="7171" max="7171" width="53.42578125" customWidth="1"/>
    <col min="7427" max="7427" width="53.42578125" customWidth="1"/>
    <col min="7683" max="7683" width="53.42578125" customWidth="1"/>
    <col min="7939" max="7939" width="53.42578125" customWidth="1"/>
    <col min="8195" max="8195" width="53.42578125" customWidth="1"/>
    <col min="8451" max="8451" width="53.42578125" customWidth="1"/>
    <col min="8707" max="8707" width="53.42578125" customWidth="1"/>
    <col min="8963" max="8963" width="53.42578125" customWidth="1"/>
    <col min="9219" max="9219" width="53.42578125" customWidth="1"/>
    <col min="9475" max="9475" width="53.42578125" customWidth="1"/>
    <col min="9731" max="9731" width="53.42578125" customWidth="1"/>
    <col min="9987" max="9987" width="53.42578125" customWidth="1"/>
    <col min="10243" max="10243" width="53.42578125" customWidth="1"/>
    <col min="10499" max="10499" width="53.42578125" customWidth="1"/>
    <col min="10755" max="10755" width="53.42578125" customWidth="1"/>
    <col min="11011" max="11011" width="53.42578125" customWidth="1"/>
    <col min="11267" max="11267" width="53.42578125" customWidth="1"/>
    <col min="11523" max="11523" width="53.42578125" customWidth="1"/>
    <col min="11779" max="11779" width="53.42578125" customWidth="1"/>
    <col min="12035" max="12035" width="53.42578125" customWidth="1"/>
    <col min="12291" max="12291" width="53.42578125" customWidth="1"/>
    <col min="12547" max="12547" width="53.42578125" customWidth="1"/>
    <col min="12803" max="12803" width="53.42578125" customWidth="1"/>
    <col min="13059" max="13059" width="53.42578125" customWidth="1"/>
    <col min="13315" max="13315" width="53.42578125" customWidth="1"/>
    <col min="13571" max="13571" width="53.42578125" customWidth="1"/>
    <col min="13827" max="13827" width="53.42578125" customWidth="1"/>
    <col min="14083" max="14083" width="53.42578125" customWidth="1"/>
    <col min="14339" max="14339" width="53.42578125" customWidth="1"/>
    <col min="14595" max="14595" width="53.42578125" customWidth="1"/>
    <col min="14851" max="14851" width="53.42578125" customWidth="1"/>
    <col min="15107" max="15107" width="53.42578125" customWidth="1"/>
    <col min="15363" max="15363" width="53.42578125" customWidth="1"/>
    <col min="15619" max="15619" width="53.42578125" customWidth="1"/>
    <col min="15875" max="15875" width="53.42578125" customWidth="1"/>
    <col min="16131" max="16131" width="53.42578125" customWidth="1"/>
  </cols>
  <sheetData>
    <row r="1" spans="1:14" x14ac:dyDescent="0.25">
      <c r="A1" s="2" t="s">
        <v>339</v>
      </c>
      <c r="B1" s="2" t="s">
        <v>340</v>
      </c>
      <c r="C1" s="27" t="s">
        <v>341</v>
      </c>
      <c r="D1" s="2" t="s">
        <v>342</v>
      </c>
      <c r="E1" s="30" t="s">
        <v>343</v>
      </c>
      <c r="F1" s="31" t="s">
        <v>344</v>
      </c>
      <c r="G1" s="1" t="s">
        <v>345</v>
      </c>
      <c r="H1" s="1" t="s">
        <v>346</v>
      </c>
      <c r="I1" t="s">
        <v>347</v>
      </c>
      <c r="J1" s="28" t="s">
        <v>348</v>
      </c>
      <c r="K1" s="29" t="s">
        <v>349</v>
      </c>
      <c r="L1" t="s">
        <v>350</v>
      </c>
      <c r="N1" s="26" t="s">
        <v>351</v>
      </c>
    </row>
    <row r="2" spans="1:14" x14ac:dyDescent="0.25">
      <c r="A2" s="2">
        <v>12101</v>
      </c>
      <c r="B2" s="2" t="s">
        <v>568</v>
      </c>
      <c r="C2" t="s">
        <v>725</v>
      </c>
      <c r="D2" t="s">
        <v>388</v>
      </c>
      <c r="E2" s="25">
        <v>7000</v>
      </c>
      <c r="F2" s="25">
        <v>0</v>
      </c>
      <c r="G2" s="1" t="s">
        <v>330</v>
      </c>
      <c r="L2" t="str">
        <f t="shared" ref="L2:L18" si="0">+CONCATENATE(G2,A2)</f>
        <v>Diploneis12101</v>
      </c>
      <c r="N2" s="26"/>
    </row>
    <row r="3" spans="1:14" s="33" customFormat="1" x14ac:dyDescent="0.25">
      <c r="A3" s="32">
        <v>12102</v>
      </c>
      <c r="B3" s="32" t="s">
        <v>568</v>
      </c>
      <c r="C3" t="s">
        <v>725</v>
      </c>
      <c r="D3" s="33" t="s">
        <v>388</v>
      </c>
      <c r="E3" s="34">
        <v>7000</v>
      </c>
      <c r="F3" s="34">
        <v>0</v>
      </c>
      <c r="G3" s="35" t="s">
        <v>638</v>
      </c>
      <c r="L3" s="33" t="str">
        <f t="shared" si="0"/>
        <v>crystal12102</v>
      </c>
      <c r="N3" s="36"/>
    </row>
    <row r="4" spans="1:14" x14ac:dyDescent="0.25">
      <c r="A4" s="2">
        <v>12103</v>
      </c>
      <c r="B4" s="2" t="s">
        <v>568</v>
      </c>
      <c r="C4" t="s">
        <v>725</v>
      </c>
      <c r="D4" t="s">
        <v>388</v>
      </c>
      <c r="E4" s="25">
        <v>7500</v>
      </c>
      <c r="F4" s="25">
        <v>0</v>
      </c>
      <c r="G4" s="1" t="s">
        <v>408</v>
      </c>
      <c r="L4" t="str">
        <f t="shared" si="0"/>
        <v>Algirosphaera12103</v>
      </c>
      <c r="N4" s="26"/>
    </row>
    <row r="5" spans="1:14" x14ac:dyDescent="0.25">
      <c r="A5" s="2">
        <v>12104</v>
      </c>
      <c r="B5" s="2" t="s">
        <v>568</v>
      </c>
      <c r="C5" t="s">
        <v>725</v>
      </c>
      <c r="D5" t="s">
        <v>388</v>
      </c>
      <c r="E5" s="25">
        <v>6500</v>
      </c>
      <c r="F5" s="25">
        <v>0</v>
      </c>
      <c r="G5" s="1" t="s">
        <v>416</v>
      </c>
      <c r="L5" t="str">
        <f t="shared" si="0"/>
        <v>Cocconeis12104</v>
      </c>
      <c r="N5" s="26"/>
    </row>
    <row r="6" spans="1:14" x14ac:dyDescent="0.25">
      <c r="A6" s="2">
        <v>12105</v>
      </c>
      <c r="B6" s="2" t="s">
        <v>568</v>
      </c>
      <c r="C6" t="s">
        <v>725</v>
      </c>
      <c r="D6" t="s">
        <v>388</v>
      </c>
      <c r="E6" s="25">
        <v>16000</v>
      </c>
      <c r="F6" s="25">
        <v>0</v>
      </c>
      <c r="G6" s="1" t="s">
        <v>397</v>
      </c>
      <c r="L6" t="str">
        <f t="shared" si="0"/>
        <v>Thalassiosira12105</v>
      </c>
      <c r="N6" s="26"/>
    </row>
    <row r="7" spans="1:14" x14ac:dyDescent="0.25">
      <c r="A7" s="2">
        <v>12106</v>
      </c>
      <c r="B7" s="2" t="s">
        <v>568</v>
      </c>
      <c r="C7" t="s">
        <v>725</v>
      </c>
      <c r="D7" t="s">
        <v>388</v>
      </c>
      <c r="E7" s="25">
        <v>10000</v>
      </c>
      <c r="F7" s="25">
        <v>0</v>
      </c>
      <c r="G7" s="1" t="s">
        <v>639</v>
      </c>
      <c r="L7" t="str">
        <f t="shared" si="0"/>
        <v>Tryblionella12106</v>
      </c>
      <c r="N7" s="26"/>
    </row>
    <row r="8" spans="1:14" x14ac:dyDescent="0.25">
      <c r="A8" s="2">
        <v>12107</v>
      </c>
      <c r="B8" s="2" t="s">
        <v>568</v>
      </c>
      <c r="C8" t="s">
        <v>725</v>
      </c>
      <c r="D8" t="s">
        <v>388</v>
      </c>
      <c r="E8" s="25">
        <v>20000</v>
      </c>
      <c r="F8" s="25">
        <v>0</v>
      </c>
      <c r="G8" s="1" t="s">
        <v>397</v>
      </c>
      <c r="L8" t="str">
        <f t="shared" si="0"/>
        <v>Thalassiosira12107</v>
      </c>
      <c r="N8" s="26"/>
    </row>
    <row r="9" spans="1:14" x14ac:dyDescent="0.25">
      <c r="A9" s="2">
        <v>12108</v>
      </c>
      <c r="B9" s="2" t="s">
        <v>568</v>
      </c>
      <c r="C9" t="s">
        <v>725</v>
      </c>
      <c r="D9" t="s">
        <v>388</v>
      </c>
      <c r="E9" s="25">
        <v>10000</v>
      </c>
      <c r="F9" s="25">
        <v>0</v>
      </c>
      <c r="G9" s="1" t="s">
        <v>361</v>
      </c>
      <c r="L9" t="str">
        <f t="shared" si="0"/>
        <v>Thalassionema12108</v>
      </c>
      <c r="N9" s="26"/>
    </row>
    <row r="10" spans="1:14" x14ac:dyDescent="0.25">
      <c r="A10" s="2">
        <v>12109</v>
      </c>
      <c r="B10" s="2" t="s">
        <v>568</v>
      </c>
      <c r="C10" t="s">
        <v>725</v>
      </c>
      <c r="D10" t="s">
        <v>388</v>
      </c>
      <c r="E10" s="25">
        <v>600</v>
      </c>
      <c r="F10" s="25">
        <v>0</v>
      </c>
      <c r="G10" s="1" t="s">
        <v>361</v>
      </c>
      <c r="K10" t="s">
        <v>640</v>
      </c>
      <c r="L10" t="str">
        <f t="shared" si="0"/>
        <v>Thalassionema12109</v>
      </c>
      <c r="N10" s="26"/>
    </row>
    <row r="11" spans="1:14" x14ac:dyDescent="0.25">
      <c r="A11" s="2">
        <v>12110</v>
      </c>
      <c r="B11" s="2" t="s">
        <v>568</v>
      </c>
      <c r="C11" t="s">
        <v>725</v>
      </c>
      <c r="D11" t="s">
        <v>388</v>
      </c>
      <c r="E11" s="25">
        <v>25000</v>
      </c>
      <c r="F11" s="25">
        <v>0</v>
      </c>
      <c r="G11" s="1" t="s">
        <v>361</v>
      </c>
      <c r="K11" t="s">
        <v>640</v>
      </c>
      <c r="L11" t="str">
        <f>+CONCATENATE(G11,A10,"a")</f>
        <v>Thalassionema12109a</v>
      </c>
      <c r="N11" s="26"/>
    </row>
    <row r="12" spans="1:14" x14ac:dyDescent="0.25">
      <c r="A12" s="2">
        <v>12111</v>
      </c>
      <c r="B12" s="2" t="s">
        <v>568</v>
      </c>
      <c r="C12" t="s">
        <v>725</v>
      </c>
      <c r="D12" t="s">
        <v>388</v>
      </c>
      <c r="E12" s="25">
        <v>25000</v>
      </c>
      <c r="F12" s="25">
        <v>0</v>
      </c>
      <c r="G12" s="1" t="s">
        <v>361</v>
      </c>
      <c r="L12" t="str">
        <f>+CONCATENATE(G12,A10,"b")</f>
        <v>Thalassionema12109b</v>
      </c>
      <c r="N12" s="26"/>
    </row>
    <row r="13" spans="1:14" s="33" customFormat="1" x14ac:dyDescent="0.25">
      <c r="A13" s="32">
        <v>12112</v>
      </c>
      <c r="B13" s="32" t="s">
        <v>568</v>
      </c>
      <c r="C13" t="s">
        <v>725</v>
      </c>
      <c r="D13" s="33" t="s">
        <v>388</v>
      </c>
      <c r="E13" s="34">
        <v>15000</v>
      </c>
      <c r="F13" s="34">
        <v>0</v>
      </c>
      <c r="G13" s="35" t="s">
        <v>409</v>
      </c>
      <c r="L13" s="33" t="str">
        <f t="shared" si="0"/>
        <v>spore12112</v>
      </c>
      <c r="N13" s="36"/>
    </row>
    <row r="14" spans="1:14" x14ac:dyDescent="0.25">
      <c r="A14" s="2">
        <v>12113</v>
      </c>
      <c r="B14" s="2" t="s">
        <v>568</v>
      </c>
      <c r="C14" t="s">
        <v>725</v>
      </c>
      <c r="D14" t="s">
        <v>388</v>
      </c>
      <c r="E14" s="25">
        <v>2000</v>
      </c>
      <c r="F14" s="25">
        <v>0</v>
      </c>
      <c r="G14" s="1" t="s">
        <v>410</v>
      </c>
      <c r="L14" t="str">
        <f t="shared" si="0"/>
        <v>Cylindrotheca12113</v>
      </c>
      <c r="N14" s="26"/>
    </row>
    <row r="15" spans="1:14" x14ac:dyDescent="0.25">
      <c r="A15" s="2">
        <v>12114</v>
      </c>
      <c r="B15" s="2" t="s">
        <v>568</v>
      </c>
      <c r="C15" t="s">
        <v>725</v>
      </c>
      <c r="D15" t="s">
        <v>388</v>
      </c>
      <c r="E15" s="25">
        <v>4000</v>
      </c>
      <c r="F15" s="25">
        <v>0</v>
      </c>
      <c r="G15" s="1" t="s">
        <v>400</v>
      </c>
      <c r="L15" t="str">
        <f t="shared" si="0"/>
        <v>Navicula12114</v>
      </c>
      <c r="N15" s="26"/>
    </row>
    <row r="16" spans="1:14" x14ac:dyDescent="0.25">
      <c r="A16" s="2">
        <v>12115</v>
      </c>
      <c r="B16" s="2" t="s">
        <v>568</v>
      </c>
      <c r="C16" t="s">
        <v>725</v>
      </c>
      <c r="D16" t="s">
        <v>388</v>
      </c>
      <c r="E16" s="25">
        <v>5000</v>
      </c>
      <c r="F16" s="25">
        <v>0</v>
      </c>
      <c r="G16" s="1" t="s">
        <v>330</v>
      </c>
      <c r="L16" t="str">
        <f t="shared" si="0"/>
        <v>Diploneis12115</v>
      </c>
      <c r="N16" s="26"/>
    </row>
    <row r="17" spans="1:14" x14ac:dyDescent="0.25">
      <c r="A17" s="2">
        <v>12116</v>
      </c>
      <c r="B17" s="2" t="s">
        <v>568</v>
      </c>
      <c r="C17" t="s">
        <v>725</v>
      </c>
      <c r="D17" t="s">
        <v>388</v>
      </c>
      <c r="E17" s="25">
        <v>12000</v>
      </c>
      <c r="F17" s="25">
        <v>0</v>
      </c>
      <c r="G17" s="1" t="s">
        <v>416</v>
      </c>
      <c r="L17" t="str">
        <f t="shared" si="0"/>
        <v>Cocconeis12116</v>
      </c>
      <c r="N17" s="26"/>
    </row>
    <row r="18" spans="1:14" x14ac:dyDescent="0.25">
      <c r="A18" s="2">
        <v>12117</v>
      </c>
      <c r="B18" s="2" t="s">
        <v>568</v>
      </c>
      <c r="C18" t="s">
        <v>725</v>
      </c>
      <c r="D18" t="s">
        <v>388</v>
      </c>
      <c r="E18" s="25">
        <v>2000</v>
      </c>
      <c r="F18" s="25">
        <v>0</v>
      </c>
      <c r="G18" s="1" t="s">
        <v>332</v>
      </c>
      <c r="L18" t="str">
        <f t="shared" si="0"/>
        <v>Nitzschia12117</v>
      </c>
      <c r="N18" s="26"/>
    </row>
    <row r="19" spans="1:14" x14ac:dyDescent="0.25">
      <c r="A19" s="2">
        <v>12118</v>
      </c>
      <c r="B19" s="2" t="s">
        <v>568</v>
      </c>
      <c r="C19" t="s">
        <v>725</v>
      </c>
      <c r="D19" t="s">
        <v>388</v>
      </c>
      <c r="E19" s="25">
        <v>20000</v>
      </c>
      <c r="F19" s="25">
        <v>0</v>
      </c>
      <c r="G19" s="1" t="s">
        <v>332</v>
      </c>
      <c r="L19" t="str">
        <f>+CONCATENATE(G19,A18,"a")</f>
        <v>Nitzschia12117a</v>
      </c>
      <c r="N19" s="26"/>
    </row>
    <row r="20" spans="1:14" x14ac:dyDescent="0.25">
      <c r="A20" s="2">
        <v>12119</v>
      </c>
      <c r="B20" s="2" t="s">
        <v>568</v>
      </c>
      <c r="C20" t="s">
        <v>725</v>
      </c>
      <c r="D20" t="s">
        <v>388</v>
      </c>
      <c r="E20" s="25">
        <v>17000</v>
      </c>
      <c r="F20" s="25">
        <v>0</v>
      </c>
      <c r="G20" s="1" t="s">
        <v>356</v>
      </c>
      <c r="K20" t="s">
        <v>409</v>
      </c>
      <c r="L20" t="str">
        <f t="shared" ref="L20:L31" si="1">+CONCATENATE(G20,A20)</f>
        <v>Chaetoceros12119</v>
      </c>
      <c r="N20" s="26"/>
    </row>
    <row r="21" spans="1:14" x14ac:dyDescent="0.25">
      <c r="A21" s="2">
        <v>12120</v>
      </c>
      <c r="B21" s="2" t="s">
        <v>568</v>
      </c>
      <c r="C21" t="s">
        <v>725</v>
      </c>
      <c r="D21" t="s">
        <v>388</v>
      </c>
      <c r="E21" s="25">
        <v>20000</v>
      </c>
      <c r="F21" s="25">
        <v>0</v>
      </c>
      <c r="G21" s="1" t="s">
        <v>641</v>
      </c>
      <c r="L21" t="str">
        <f t="shared" si="1"/>
        <v>araphid12120</v>
      </c>
      <c r="N21" s="26"/>
    </row>
    <row r="22" spans="1:14" x14ac:dyDescent="0.25">
      <c r="A22" s="2">
        <v>12121</v>
      </c>
      <c r="B22" s="2" t="s">
        <v>568</v>
      </c>
      <c r="C22" t="s">
        <v>725</v>
      </c>
      <c r="D22" t="s">
        <v>388</v>
      </c>
      <c r="E22" s="25">
        <v>16000</v>
      </c>
      <c r="F22" s="25">
        <v>0</v>
      </c>
      <c r="G22" s="1" t="s">
        <v>330</v>
      </c>
      <c r="L22" t="str">
        <f t="shared" si="1"/>
        <v>Diploneis12121</v>
      </c>
      <c r="N22" s="26"/>
    </row>
    <row r="23" spans="1:14" x14ac:dyDescent="0.25">
      <c r="A23" s="2">
        <v>12122</v>
      </c>
      <c r="B23" s="2" t="s">
        <v>568</v>
      </c>
      <c r="C23" t="s">
        <v>725</v>
      </c>
      <c r="D23" t="s">
        <v>388</v>
      </c>
      <c r="E23" s="25">
        <v>7500</v>
      </c>
      <c r="F23" s="25">
        <v>0</v>
      </c>
      <c r="G23" s="1" t="s">
        <v>332</v>
      </c>
      <c r="L23" t="str">
        <f t="shared" si="1"/>
        <v>Nitzschia12122</v>
      </c>
      <c r="N23" s="26"/>
    </row>
    <row r="24" spans="1:14" x14ac:dyDescent="0.25">
      <c r="A24" s="2">
        <v>12123</v>
      </c>
      <c r="B24" s="2" t="s">
        <v>568</v>
      </c>
      <c r="C24" t="s">
        <v>725</v>
      </c>
      <c r="D24" t="s">
        <v>388</v>
      </c>
      <c r="E24" s="25">
        <v>5000</v>
      </c>
      <c r="F24" s="25">
        <v>0</v>
      </c>
      <c r="G24" s="1" t="s">
        <v>356</v>
      </c>
      <c r="L24" t="str">
        <f t="shared" si="1"/>
        <v>Chaetoceros12123</v>
      </c>
      <c r="N24" s="26"/>
    </row>
    <row r="25" spans="1:14" x14ac:dyDescent="0.25">
      <c r="A25" s="2">
        <v>12124</v>
      </c>
      <c r="B25" s="2" t="s">
        <v>568</v>
      </c>
      <c r="C25" t="s">
        <v>725</v>
      </c>
      <c r="D25" t="s">
        <v>388</v>
      </c>
      <c r="E25" s="25">
        <v>7500</v>
      </c>
      <c r="F25" s="25">
        <v>0</v>
      </c>
      <c r="G25" s="1" t="s">
        <v>330</v>
      </c>
      <c r="L25" t="str">
        <f t="shared" si="1"/>
        <v>Diploneis12124</v>
      </c>
      <c r="N25" s="26"/>
    </row>
    <row r="26" spans="1:14" x14ac:dyDescent="0.25">
      <c r="A26" s="2">
        <v>12125</v>
      </c>
      <c r="B26" s="2" t="s">
        <v>568</v>
      </c>
      <c r="C26" t="s">
        <v>725</v>
      </c>
      <c r="D26" t="s">
        <v>388</v>
      </c>
      <c r="E26" s="25">
        <v>5000</v>
      </c>
      <c r="F26" s="25">
        <v>0</v>
      </c>
      <c r="G26" s="1" t="s">
        <v>413</v>
      </c>
      <c r="L26" t="str">
        <f t="shared" si="1"/>
        <v>Cyclotella12125</v>
      </c>
      <c r="N26" s="26"/>
    </row>
    <row r="27" spans="1:14" x14ac:dyDescent="0.25">
      <c r="A27" s="2">
        <v>12126</v>
      </c>
      <c r="B27" s="2" t="s">
        <v>568</v>
      </c>
      <c r="C27" t="s">
        <v>725</v>
      </c>
      <c r="D27" t="s">
        <v>388</v>
      </c>
      <c r="E27" s="25">
        <v>2000</v>
      </c>
      <c r="F27" s="25">
        <v>0</v>
      </c>
      <c r="G27" s="1" t="s">
        <v>356</v>
      </c>
      <c r="L27" t="str">
        <f t="shared" si="1"/>
        <v>Chaetoceros12126</v>
      </c>
      <c r="N27" s="26"/>
    </row>
    <row r="28" spans="1:14" x14ac:dyDescent="0.25">
      <c r="A28" s="2">
        <v>12127</v>
      </c>
      <c r="B28" s="2" t="s">
        <v>568</v>
      </c>
      <c r="C28" t="s">
        <v>725</v>
      </c>
      <c r="D28" t="s">
        <v>388</v>
      </c>
      <c r="E28" s="25">
        <v>20000</v>
      </c>
      <c r="F28" s="25">
        <v>0</v>
      </c>
      <c r="G28" s="1" t="s">
        <v>356</v>
      </c>
      <c r="L28" t="str">
        <f t="shared" si="1"/>
        <v>Chaetoceros12127</v>
      </c>
      <c r="N28" s="26"/>
    </row>
    <row r="29" spans="1:14" x14ac:dyDescent="0.25">
      <c r="A29" s="2">
        <v>12128</v>
      </c>
      <c r="B29" s="2" t="s">
        <v>568</v>
      </c>
      <c r="C29" t="s">
        <v>725</v>
      </c>
      <c r="D29" t="s">
        <v>388</v>
      </c>
      <c r="E29" s="25">
        <v>15000</v>
      </c>
      <c r="F29" s="25">
        <v>0</v>
      </c>
      <c r="G29" s="1" t="s">
        <v>409</v>
      </c>
      <c r="L29" t="str">
        <f t="shared" si="1"/>
        <v>spore12128</v>
      </c>
      <c r="N29" s="26"/>
    </row>
    <row r="30" spans="1:14" x14ac:dyDescent="0.25">
      <c r="A30" s="2">
        <v>12129</v>
      </c>
      <c r="B30" s="2" t="s">
        <v>568</v>
      </c>
      <c r="C30" t="s">
        <v>725</v>
      </c>
      <c r="D30" t="s">
        <v>388</v>
      </c>
      <c r="E30" s="25">
        <v>15000</v>
      </c>
      <c r="F30" s="25">
        <v>0</v>
      </c>
      <c r="G30" s="1" t="s">
        <v>631</v>
      </c>
      <c r="L30" t="str">
        <f t="shared" si="1"/>
        <v>Amphora12129</v>
      </c>
      <c r="N30" s="26"/>
    </row>
    <row r="31" spans="1:14" x14ac:dyDescent="0.25">
      <c r="A31" s="2">
        <v>12130</v>
      </c>
      <c r="B31" s="2" t="s">
        <v>568</v>
      </c>
      <c r="C31" t="s">
        <v>725</v>
      </c>
      <c r="D31" t="s">
        <v>388</v>
      </c>
      <c r="E31" s="25">
        <v>12000</v>
      </c>
      <c r="F31" s="25">
        <v>0</v>
      </c>
      <c r="G31" s="1" t="s">
        <v>400</v>
      </c>
      <c r="L31" t="str">
        <f t="shared" si="1"/>
        <v>Navicula12130</v>
      </c>
      <c r="N31" s="2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opLeftCell="A7" workbookViewId="0">
      <selection activeCell="A42" sqref="A42"/>
    </sheetView>
  </sheetViews>
  <sheetFormatPr defaultRowHeight="15" x14ac:dyDescent="0.25"/>
  <cols>
    <col min="1" max="1" width="28" customWidth="1"/>
    <col min="2" max="2" width="13.5703125" customWidth="1"/>
    <col min="3" max="3" width="13.7109375" customWidth="1"/>
    <col min="5" max="5" width="5" customWidth="1"/>
  </cols>
  <sheetData>
    <row r="1" spans="1:6" x14ac:dyDescent="0.25">
      <c r="A1" s="1" t="s">
        <v>0</v>
      </c>
      <c r="B1" s="2"/>
    </row>
    <row r="2" spans="1:6" x14ac:dyDescent="0.25">
      <c r="A2" s="1" t="s">
        <v>42</v>
      </c>
      <c r="B2" s="11">
        <v>41036</v>
      </c>
      <c r="C2" s="1" t="s">
        <v>258</v>
      </c>
      <c r="D2" s="2"/>
    </row>
    <row r="3" spans="1:6" x14ac:dyDescent="0.25">
      <c r="A3" t="s">
        <v>43</v>
      </c>
      <c r="B3" s="1" t="s">
        <v>3</v>
      </c>
      <c r="C3" s="2" t="s">
        <v>4</v>
      </c>
      <c r="D3" s="2">
        <v>1</v>
      </c>
    </row>
    <row r="4" spans="1:6" x14ac:dyDescent="0.25">
      <c r="A4" s="1" t="s">
        <v>5</v>
      </c>
      <c r="B4" s="2">
        <f>58+56+54+60+62+59</f>
        <v>349</v>
      </c>
      <c r="C4" s="2" t="s">
        <v>6</v>
      </c>
      <c r="D4" s="3">
        <f>+B4/60030</f>
        <v>5.8137597867732801E-3</v>
      </c>
    </row>
    <row r="5" spans="1:6" x14ac:dyDescent="0.25">
      <c r="A5" s="1" t="s">
        <v>7</v>
      </c>
      <c r="B5" s="2" t="s">
        <v>8</v>
      </c>
      <c r="C5" s="2" t="s">
        <v>9</v>
      </c>
      <c r="D5" s="2" t="s">
        <v>10</v>
      </c>
      <c r="F5" s="1" t="s">
        <v>254</v>
      </c>
    </row>
    <row r="6" spans="1:6" x14ac:dyDescent="0.25">
      <c r="A6" s="1" t="s">
        <v>686</v>
      </c>
      <c r="B6" s="7">
        <v>125</v>
      </c>
      <c r="C6" s="8">
        <f>+B6/D4</f>
        <v>21500.716332378222</v>
      </c>
      <c r="D6" s="9">
        <f>+C6/D3</f>
        <v>21500.716332378222</v>
      </c>
    </row>
    <row r="7" spans="1:6" x14ac:dyDescent="0.25">
      <c r="A7" s="1" t="s">
        <v>267</v>
      </c>
      <c r="B7" s="2">
        <v>3</v>
      </c>
      <c r="C7" s="4">
        <f>+B7/D4</f>
        <v>516.01719197707735</v>
      </c>
      <c r="D7" s="5">
        <f>+C7/D3</f>
        <v>516.01719197707735</v>
      </c>
      <c r="F7" s="1" t="s">
        <v>678</v>
      </c>
    </row>
    <row r="8" spans="1:6" x14ac:dyDescent="0.25">
      <c r="A8" s="1" t="s">
        <v>44</v>
      </c>
      <c r="B8" s="2">
        <v>2</v>
      </c>
      <c r="C8" s="4">
        <f>+B8/D4</f>
        <v>344.01146131805154</v>
      </c>
      <c r="D8" s="5">
        <f>+C8/D3</f>
        <v>344.01146131805154</v>
      </c>
      <c r="F8" s="1" t="s">
        <v>44</v>
      </c>
    </row>
    <row r="9" spans="1:6" x14ac:dyDescent="0.25">
      <c r="A9" s="1" t="s">
        <v>45</v>
      </c>
      <c r="B9" s="2">
        <v>41</v>
      </c>
      <c r="C9" s="4">
        <f>+B9/D4</f>
        <v>7052.2349570200568</v>
      </c>
      <c r="D9" s="5">
        <f>+C9/D3</f>
        <v>7052.2349570200568</v>
      </c>
    </row>
    <row r="10" spans="1:6" x14ac:dyDescent="0.25">
      <c r="A10" s="1" t="s">
        <v>46</v>
      </c>
      <c r="B10" s="2">
        <v>1</v>
      </c>
      <c r="C10" s="4">
        <f>+B10/D4</f>
        <v>172.00573065902577</v>
      </c>
      <c r="D10" s="5">
        <f>+C10/D3</f>
        <v>172.00573065902577</v>
      </c>
      <c r="F10" s="1" t="s">
        <v>46</v>
      </c>
    </row>
    <row r="11" spans="1:6" x14ac:dyDescent="0.25">
      <c r="A11" s="1" t="s">
        <v>422</v>
      </c>
      <c r="B11" s="2">
        <v>46</v>
      </c>
      <c r="C11" s="4">
        <f>+B11/D4</f>
        <v>7912.2636103151863</v>
      </c>
      <c r="D11" s="5">
        <f>+C11/D3</f>
        <v>7912.2636103151863</v>
      </c>
    </row>
    <row r="12" spans="1:6" x14ac:dyDescent="0.25">
      <c r="A12" s="1" t="s">
        <v>48</v>
      </c>
      <c r="B12" s="2">
        <v>5</v>
      </c>
      <c r="C12" s="4">
        <f>+B12/D4</f>
        <v>860.02865329512895</v>
      </c>
      <c r="D12" s="5">
        <f>+C12/D3</f>
        <v>860.02865329512895</v>
      </c>
    </row>
    <row r="13" spans="1:6" x14ac:dyDescent="0.25">
      <c r="A13" s="1" t="s">
        <v>49</v>
      </c>
      <c r="B13" s="2">
        <v>13</v>
      </c>
      <c r="C13" s="4">
        <f>+B13/D4</f>
        <v>2236.074498567335</v>
      </c>
      <c r="D13" s="5">
        <f>+C13/D3</f>
        <v>2236.074498567335</v>
      </c>
    </row>
    <row r="14" spans="1:6" x14ac:dyDescent="0.25">
      <c r="A14" s="1" t="s">
        <v>50</v>
      </c>
      <c r="B14" s="2">
        <v>14</v>
      </c>
      <c r="C14" s="4">
        <f>+B14/D4</f>
        <v>2408.0802292263611</v>
      </c>
      <c r="D14" s="5">
        <f>+C14/D3</f>
        <v>2408.0802292263611</v>
      </c>
      <c r="F14" s="1" t="s">
        <v>274</v>
      </c>
    </row>
    <row r="15" spans="1:6" x14ac:dyDescent="0.25">
      <c r="A15" s="1" t="s">
        <v>51</v>
      </c>
      <c r="B15" s="2">
        <v>8</v>
      </c>
      <c r="C15" s="4">
        <f>+B15/D4</f>
        <v>1376.0458452722062</v>
      </c>
      <c r="D15" s="5">
        <f>+C15/D3</f>
        <v>1376.0458452722062</v>
      </c>
    </row>
    <row r="16" spans="1:6" x14ac:dyDescent="0.25">
      <c r="A16" s="1" t="s">
        <v>52</v>
      </c>
      <c r="B16" s="2">
        <v>18</v>
      </c>
      <c r="C16" s="4">
        <f>+B16/D4</f>
        <v>3096.1031518624641</v>
      </c>
      <c r="D16" s="5">
        <f>+C16/D3</f>
        <v>3096.1031518624641</v>
      </c>
      <c r="F16" s="1" t="s">
        <v>52</v>
      </c>
    </row>
    <row r="17" spans="1:6" x14ac:dyDescent="0.25">
      <c r="A17" s="1" t="s">
        <v>53</v>
      </c>
      <c r="B17" s="2">
        <v>4</v>
      </c>
      <c r="C17" s="4">
        <f>+B17/D4</f>
        <v>688.02292263610309</v>
      </c>
      <c r="D17" s="5">
        <f>+C17/D3</f>
        <v>688.02292263610309</v>
      </c>
      <c r="F17" s="1" t="s">
        <v>53</v>
      </c>
    </row>
    <row r="18" spans="1:6" x14ac:dyDescent="0.25">
      <c r="A18" s="1" t="s">
        <v>54</v>
      </c>
      <c r="B18" s="2">
        <v>5</v>
      </c>
      <c r="C18" s="4">
        <f>+B18/D4</f>
        <v>860.02865329512895</v>
      </c>
      <c r="D18" s="5">
        <f>+C18/D3</f>
        <v>860.02865329512895</v>
      </c>
      <c r="F18" s="1" t="s">
        <v>54</v>
      </c>
    </row>
    <row r="19" spans="1:6" x14ac:dyDescent="0.25">
      <c r="A19" s="1" t="s">
        <v>55</v>
      </c>
      <c r="B19" s="2">
        <v>7</v>
      </c>
      <c r="C19" s="4">
        <f>+B19/D4</f>
        <v>1204.0401146131805</v>
      </c>
      <c r="D19" s="5">
        <f>+C19/D3</f>
        <v>1204.0401146131805</v>
      </c>
      <c r="F19" s="1" t="s">
        <v>273</v>
      </c>
    </row>
    <row r="20" spans="1:6" x14ac:dyDescent="0.25">
      <c r="A20" s="1" t="s">
        <v>56</v>
      </c>
      <c r="B20" s="2">
        <v>7</v>
      </c>
      <c r="C20" s="4">
        <f>+B20/D4</f>
        <v>1204.0401146131805</v>
      </c>
      <c r="D20" s="5">
        <f>+C20/D3</f>
        <v>1204.0401146131805</v>
      </c>
      <c r="F20" s="1" t="s">
        <v>679</v>
      </c>
    </row>
    <row r="21" spans="1:6" x14ac:dyDescent="0.25">
      <c r="A21" s="1" t="s">
        <v>57</v>
      </c>
      <c r="B21" s="2">
        <v>4</v>
      </c>
      <c r="C21" s="4">
        <f>+B21/D4</f>
        <v>688.02292263610309</v>
      </c>
      <c r="D21" s="5">
        <f>+C21/D3</f>
        <v>688.02292263610309</v>
      </c>
      <c r="F21" s="1" t="s">
        <v>57</v>
      </c>
    </row>
    <row r="22" spans="1:6" x14ac:dyDescent="0.25">
      <c r="A22" s="1" t="s">
        <v>58</v>
      </c>
      <c r="B22" s="2">
        <v>1</v>
      </c>
      <c r="C22" s="4">
        <f>+B22/D4</f>
        <v>172.00573065902577</v>
      </c>
      <c r="D22" s="5">
        <f>+C22/D3</f>
        <v>172.00573065902577</v>
      </c>
      <c r="F22" s="1" t="s">
        <v>58</v>
      </c>
    </row>
    <row r="23" spans="1:6" x14ac:dyDescent="0.25">
      <c r="A23" s="1" t="s">
        <v>295</v>
      </c>
      <c r="B23" s="2">
        <v>1</v>
      </c>
      <c r="C23" s="4">
        <f>+B23/D4</f>
        <v>172.00573065902577</v>
      </c>
      <c r="D23" s="5">
        <f>+C23/D3</f>
        <v>172.00573065902577</v>
      </c>
    </row>
    <row r="24" spans="1:6" x14ac:dyDescent="0.25">
      <c r="A24" s="1" t="s">
        <v>59</v>
      </c>
      <c r="B24" s="2">
        <v>1</v>
      </c>
      <c r="C24" s="4">
        <f>+B24/D4</f>
        <v>172.00573065902577</v>
      </c>
      <c r="D24" s="5">
        <f>+C24/D3</f>
        <v>172.00573065902577</v>
      </c>
      <c r="F24" s="1" t="s">
        <v>59</v>
      </c>
    </row>
    <row r="25" spans="1:6" x14ac:dyDescent="0.25">
      <c r="A25" s="1" t="s">
        <v>60</v>
      </c>
      <c r="B25" s="2">
        <v>8</v>
      </c>
      <c r="C25" s="4">
        <f>+B25/D4</f>
        <v>1376.0458452722062</v>
      </c>
      <c r="D25" s="5">
        <f>+C25/D3</f>
        <v>1376.0458452722062</v>
      </c>
      <c r="F25" s="1" t="s">
        <v>60</v>
      </c>
    </row>
    <row r="26" spans="1:6" x14ac:dyDescent="0.25">
      <c r="A26" s="1" t="s">
        <v>61</v>
      </c>
      <c r="B26" s="2">
        <v>4</v>
      </c>
      <c r="C26" s="4">
        <f>+B26/D4</f>
        <v>688.02292263610309</v>
      </c>
      <c r="D26" s="5">
        <f>+C26/D3</f>
        <v>688.02292263610309</v>
      </c>
    </row>
    <row r="27" spans="1:6" x14ac:dyDescent="0.25">
      <c r="A27" s="1" t="s">
        <v>62</v>
      </c>
      <c r="B27" s="2">
        <v>2</v>
      </c>
      <c r="C27" s="4">
        <f>+B27/D4</f>
        <v>344.01146131805154</v>
      </c>
      <c r="D27" s="5">
        <f>+C27/D3</f>
        <v>344.01146131805154</v>
      </c>
      <c r="F27" s="1" t="s">
        <v>62</v>
      </c>
    </row>
    <row r="28" spans="1:6" x14ac:dyDescent="0.25">
      <c r="A28" s="1" t="s">
        <v>269</v>
      </c>
      <c r="B28" s="2">
        <v>6</v>
      </c>
      <c r="C28" s="4">
        <f>+B28/D4</f>
        <v>1032.0343839541547</v>
      </c>
      <c r="D28" s="5">
        <f>+C28/D3</f>
        <v>1032.0343839541547</v>
      </c>
      <c r="F28" s="1" t="s">
        <v>268</v>
      </c>
    </row>
    <row r="29" spans="1:6" x14ac:dyDescent="0.25">
      <c r="A29" s="1" t="s">
        <v>63</v>
      </c>
      <c r="B29" s="2">
        <v>6</v>
      </c>
      <c r="C29" s="4">
        <f>+B29/D4</f>
        <v>1032.0343839541547</v>
      </c>
      <c r="D29" s="5">
        <f>+C29/D3</f>
        <v>1032.0343839541547</v>
      </c>
    </row>
    <row r="30" spans="1:6" x14ac:dyDescent="0.25">
      <c r="A30" s="1" t="s">
        <v>64</v>
      </c>
      <c r="B30" s="2">
        <v>15</v>
      </c>
      <c r="C30" s="4">
        <f>+B30/D4</f>
        <v>2580.0859598853867</v>
      </c>
      <c r="D30" s="5">
        <f>+C30/D3</f>
        <v>2580.0859598853867</v>
      </c>
      <c r="F30" s="1" t="s">
        <v>64</v>
      </c>
    </row>
    <row r="31" spans="1:6" x14ac:dyDescent="0.25">
      <c r="A31" s="1" t="s">
        <v>11</v>
      </c>
      <c r="B31" s="2">
        <v>1</v>
      </c>
      <c r="C31" s="4">
        <f>+B31/D4</f>
        <v>172.00573065902577</v>
      </c>
      <c r="D31" s="5">
        <f>+C31/D3</f>
        <v>172.00573065902577</v>
      </c>
    </row>
    <row r="32" spans="1:6" x14ac:dyDescent="0.25">
      <c r="A32" s="1" t="s">
        <v>65</v>
      </c>
      <c r="B32" s="2">
        <v>4</v>
      </c>
      <c r="C32" s="4">
        <f>+B32/D4</f>
        <v>688.02292263610309</v>
      </c>
      <c r="D32" s="5">
        <f>+C32/D3</f>
        <v>688.02292263610309</v>
      </c>
      <c r="F32" s="1" t="s">
        <v>65</v>
      </c>
    </row>
    <row r="33" spans="1:6" x14ac:dyDescent="0.25">
      <c r="A33" s="1" t="s">
        <v>701</v>
      </c>
      <c r="B33" s="2">
        <v>1</v>
      </c>
      <c r="C33" s="4">
        <f>+B33/D4</f>
        <v>172.00573065902577</v>
      </c>
      <c r="D33" s="5">
        <f>+C33/D3</f>
        <v>172.00573065902577</v>
      </c>
      <c r="F33" s="1" t="s">
        <v>702</v>
      </c>
    </row>
    <row r="34" spans="1:6" x14ac:dyDescent="0.25">
      <c r="A34" s="1" t="s">
        <v>270</v>
      </c>
      <c r="B34" s="2">
        <v>3</v>
      </c>
      <c r="C34" s="4">
        <f>+B34/D4</f>
        <v>516.01719197707735</v>
      </c>
      <c r="D34" s="5">
        <f>+C34/D3</f>
        <v>516.01719197707735</v>
      </c>
      <c r="F34" s="1" t="s">
        <v>66</v>
      </c>
    </row>
    <row r="35" spans="1:6" x14ac:dyDescent="0.25">
      <c r="A35" s="1" t="s">
        <v>67</v>
      </c>
      <c r="B35" s="2">
        <v>1</v>
      </c>
      <c r="C35" s="4">
        <f>+B35/D4</f>
        <v>172.00573065902577</v>
      </c>
      <c r="D35" s="5">
        <f>+C35/D3</f>
        <v>172.00573065902577</v>
      </c>
      <c r="F35" s="1" t="s">
        <v>67</v>
      </c>
    </row>
    <row r="36" spans="1:6" x14ac:dyDescent="0.25">
      <c r="A36" s="1" t="s">
        <v>68</v>
      </c>
      <c r="B36" s="2">
        <v>1</v>
      </c>
      <c r="C36" s="4">
        <f>+B36/D4</f>
        <v>172.00573065902577</v>
      </c>
      <c r="D36" s="5">
        <f>+C36/D3</f>
        <v>172.00573065902577</v>
      </c>
    </row>
    <row r="37" spans="1:6" x14ac:dyDescent="0.25">
      <c r="A37" s="1" t="s">
        <v>69</v>
      </c>
      <c r="B37" s="2">
        <v>4</v>
      </c>
      <c r="C37" s="4">
        <f>+B37/D4</f>
        <v>688.02292263610309</v>
      </c>
      <c r="D37" s="5">
        <f>+C37/D3</f>
        <v>688.02292263610309</v>
      </c>
      <c r="F37" s="1" t="s">
        <v>271</v>
      </c>
    </row>
    <row r="38" spans="1:6" x14ac:dyDescent="0.25">
      <c r="A38" s="1" t="s">
        <v>70</v>
      </c>
      <c r="B38" s="2">
        <v>2</v>
      </c>
      <c r="C38" s="4">
        <f>+B38/D4</f>
        <v>344.01146131805154</v>
      </c>
      <c r="D38" s="5">
        <f>+C38/D3</f>
        <v>344.01146131805154</v>
      </c>
      <c r="F38" s="1" t="s">
        <v>272</v>
      </c>
    </row>
    <row r="39" spans="1:6" x14ac:dyDescent="0.25">
      <c r="A39" s="1" t="s">
        <v>71</v>
      </c>
      <c r="B39" s="2">
        <v>1</v>
      </c>
      <c r="C39" s="4">
        <f>+B39/D4</f>
        <v>172.00573065902577</v>
      </c>
      <c r="D39" s="5">
        <f>+C39/D3</f>
        <v>172.00573065902577</v>
      </c>
      <c r="F39" s="1" t="s">
        <v>71</v>
      </c>
    </row>
    <row r="40" spans="1:6" x14ac:dyDescent="0.25">
      <c r="A40" s="1" t="s">
        <v>72</v>
      </c>
      <c r="B40" s="2">
        <v>3</v>
      </c>
      <c r="C40" s="4">
        <f>+B40/D4</f>
        <v>516.01719197707735</v>
      </c>
      <c r="D40" s="5">
        <f>+C40/D3</f>
        <v>516.01719197707735</v>
      </c>
      <c r="F40" s="1" t="s">
        <v>72</v>
      </c>
    </row>
    <row r="41" spans="1:6" x14ac:dyDescent="0.25">
      <c r="A41" s="1" t="s">
        <v>747</v>
      </c>
      <c r="B41" s="2">
        <v>1</v>
      </c>
      <c r="C41" s="4">
        <f>+B41/D4</f>
        <v>172.00573065902577</v>
      </c>
      <c r="D41" s="5">
        <f>+C41/D3</f>
        <v>172.00573065902577</v>
      </c>
      <c r="F41" s="1" t="s">
        <v>73</v>
      </c>
    </row>
    <row r="42" spans="1:6" x14ac:dyDescent="0.25">
      <c r="B42" s="2"/>
      <c r="C42" s="4"/>
      <c r="D42" s="4"/>
    </row>
    <row r="43" spans="1:6" x14ac:dyDescent="0.25">
      <c r="A43" s="1" t="s">
        <v>40</v>
      </c>
      <c r="B43" s="2">
        <f>+SUM(B6:B42)</f>
        <v>369</v>
      </c>
      <c r="C43" s="2"/>
      <c r="D43" s="5">
        <f>+SUM(D6:D42)</f>
        <v>63470.1146131805</v>
      </c>
    </row>
    <row r="44" spans="1:6" x14ac:dyDescent="0.25">
      <c r="A44" t="s">
        <v>41</v>
      </c>
      <c r="B44" s="2">
        <f>+COUNT(B6:B41)</f>
        <v>36</v>
      </c>
    </row>
    <row r="45" spans="1:6" x14ac:dyDescent="0.25">
      <c r="B45" s="2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opLeftCell="D4" workbookViewId="0">
      <selection activeCell="G37" sqref="G37"/>
    </sheetView>
  </sheetViews>
  <sheetFormatPr defaultRowHeight="15" x14ac:dyDescent="0.25"/>
  <cols>
    <col min="3" max="3" width="46.7109375" customWidth="1"/>
  </cols>
  <sheetData>
    <row r="1" spans="1:14" x14ac:dyDescent="0.25">
      <c r="A1" s="2" t="s">
        <v>339</v>
      </c>
      <c r="B1" s="2" t="s">
        <v>340</v>
      </c>
      <c r="C1" s="27" t="s">
        <v>341</v>
      </c>
      <c r="D1" s="2" t="s">
        <v>342</v>
      </c>
      <c r="E1" s="25" t="s">
        <v>343</v>
      </c>
      <c r="F1" s="25" t="s">
        <v>344</v>
      </c>
      <c r="G1" s="1" t="s">
        <v>345</v>
      </c>
      <c r="H1" s="1" t="s">
        <v>346</v>
      </c>
      <c r="I1" t="s">
        <v>347</v>
      </c>
      <c r="J1" s="28" t="s">
        <v>348</v>
      </c>
      <c r="K1" s="29" t="s">
        <v>349</v>
      </c>
      <c r="L1" t="s">
        <v>350</v>
      </c>
      <c r="N1" s="26" t="s">
        <v>351</v>
      </c>
    </row>
    <row r="2" spans="1:14" x14ac:dyDescent="0.25">
      <c r="A2" s="2">
        <v>10721</v>
      </c>
      <c r="B2" s="2" t="s">
        <v>353</v>
      </c>
      <c r="C2" s="33" t="s">
        <v>726</v>
      </c>
      <c r="D2" t="s">
        <v>326</v>
      </c>
      <c r="E2" s="25">
        <v>2000</v>
      </c>
      <c r="F2" s="25">
        <v>0</v>
      </c>
      <c r="G2" s="1" t="s">
        <v>332</v>
      </c>
      <c r="L2" t="str">
        <f t="shared" ref="L2:L37" si="0">+CONCATENATE(G2,A2)</f>
        <v>Nitzschia10721</v>
      </c>
      <c r="N2" s="26" t="s">
        <v>352</v>
      </c>
    </row>
    <row r="3" spans="1:14" x14ac:dyDescent="0.25">
      <c r="A3" s="2">
        <v>10722</v>
      </c>
      <c r="B3" s="2" t="s">
        <v>353</v>
      </c>
      <c r="C3" s="33" t="s">
        <v>726</v>
      </c>
      <c r="D3" t="s">
        <v>326</v>
      </c>
      <c r="E3" s="25">
        <v>20000</v>
      </c>
      <c r="F3" s="25">
        <v>0</v>
      </c>
      <c r="G3" s="1" t="s">
        <v>332</v>
      </c>
      <c r="L3" t="str">
        <f>+CONCATENATE(G3,A2,"a")</f>
        <v>Nitzschia10721a</v>
      </c>
      <c r="N3" s="26"/>
    </row>
    <row r="4" spans="1:14" x14ac:dyDescent="0.25">
      <c r="A4" s="2">
        <v>10723</v>
      </c>
      <c r="B4" s="2" t="s">
        <v>353</v>
      </c>
      <c r="C4" s="33" t="s">
        <v>726</v>
      </c>
      <c r="D4" t="s">
        <v>326</v>
      </c>
      <c r="E4" s="25">
        <v>20000</v>
      </c>
      <c r="F4" s="25">
        <v>0</v>
      </c>
      <c r="G4" s="1" t="s">
        <v>332</v>
      </c>
      <c r="L4" t="str">
        <f>+CONCATENATE(G4,A2,"b")</f>
        <v>Nitzschia10721b</v>
      </c>
      <c r="N4" s="26"/>
    </row>
    <row r="5" spans="1:14" x14ac:dyDescent="0.25">
      <c r="A5" s="2">
        <v>10724</v>
      </c>
      <c r="B5" s="2" t="s">
        <v>353</v>
      </c>
      <c r="C5" s="33" t="s">
        <v>726</v>
      </c>
      <c r="D5" t="s">
        <v>326</v>
      </c>
      <c r="E5" s="25">
        <v>3300</v>
      </c>
      <c r="F5" s="25">
        <v>0</v>
      </c>
      <c r="G5" s="1" t="s">
        <v>354</v>
      </c>
      <c r="L5" t="str">
        <f t="shared" si="0"/>
        <v>Hemiaulus10724</v>
      </c>
      <c r="N5" s="26"/>
    </row>
    <row r="6" spans="1:14" x14ac:dyDescent="0.25">
      <c r="A6" s="2">
        <v>10725</v>
      </c>
      <c r="B6" s="2" t="s">
        <v>353</v>
      </c>
      <c r="C6" s="33" t="s">
        <v>726</v>
      </c>
      <c r="D6" t="s">
        <v>326</v>
      </c>
      <c r="E6" s="25">
        <v>20000</v>
      </c>
      <c r="F6" s="25">
        <v>0</v>
      </c>
      <c r="G6" s="1" t="s">
        <v>355</v>
      </c>
      <c r="L6" t="str">
        <f t="shared" si="0"/>
        <v>lorica10725</v>
      </c>
      <c r="N6" s="26"/>
    </row>
    <row r="7" spans="1:14" x14ac:dyDescent="0.25">
      <c r="A7" s="2">
        <v>10726</v>
      </c>
      <c r="B7" s="2" t="s">
        <v>353</v>
      </c>
      <c r="C7" s="33" t="s">
        <v>726</v>
      </c>
      <c r="D7" t="s">
        <v>326</v>
      </c>
      <c r="E7" s="25">
        <v>500</v>
      </c>
      <c r="F7" s="25">
        <v>0</v>
      </c>
      <c r="G7" s="1" t="s">
        <v>356</v>
      </c>
      <c r="L7" t="str">
        <f t="shared" si="0"/>
        <v>Chaetoceros10726</v>
      </c>
      <c r="N7" s="26"/>
    </row>
    <row r="8" spans="1:14" x14ac:dyDescent="0.25">
      <c r="A8" s="2">
        <v>10727</v>
      </c>
      <c r="B8" s="2" t="s">
        <v>353</v>
      </c>
      <c r="C8" s="33" t="s">
        <v>726</v>
      </c>
      <c r="D8" t="s">
        <v>326</v>
      </c>
      <c r="E8" s="25">
        <v>3500</v>
      </c>
      <c r="F8" s="25">
        <v>0</v>
      </c>
      <c r="G8" s="1" t="s">
        <v>356</v>
      </c>
      <c r="L8" t="str">
        <f>+CONCATENATE(G8,A7,"a")</f>
        <v>Chaetoceros10726a</v>
      </c>
      <c r="N8" s="26"/>
    </row>
    <row r="9" spans="1:14" x14ac:dyDescent="0.25">
      <c r="A9" s="2">
        <v>10728</v>
      </c>
      <c r="B9" s="2" t="s">
        <v>353</v>
      </c>
      <c r="C9" s="33" t="s">
        <v>726</v>
      </c>
      <c r="D9" t="s">
        <v>326</v>
      </c>
      <c r="E9" s="25">
        <v>20000</v>
      </c>
      <c r="F9" s="25">
        <v>0</v>
      </c>
      <c r="G9" s="1" t="s">
        <v>327</v>
      </c>
      <c r="L9" t="str">
        <f t="shared" si="0"/>
        <v>Gephyrocapsa10728</v>
      </c>
      <c r="N9" s="26"/>
    </row>
    <row r="10" spans="1:14" x14ac:dyDescent="0.25">
      <c r="A10" s="2">
        <v>10729</v>
      </c>
      <c r="B10" s="2" t="s">
        <v>353</v>
      </c>
      <c r="C10" s="33" t="s">
        <v>726</v>
      </c>
      <c r="D10" t="s">
        <v>326</v>
      </c>
      <c r="E10" s="25">
        <v>10000</v>
      </c>
      <c r="F10" s="25">
        <v>0</v>
      </c>
      <c r="G10" s="1" t="s">
        <v>336</v>
      </c>
      <c r="L10" t="str">
        <f t="shared" si="0"/>
        <v>Cerataulina10729</v>
      </c>
      <c r="N10" s="26"/>
    </row>
    <row r="11" spans="1:14" x14ac:dyDescent="0.25">
      <c r="A11" s="2">
        <v>10730</v>
      </c>
      <c r="B11" s="2" t="s">
        <v>353</v>
      </c>
      <c r="C11" s="33" t="s">
        <v>726</v>
      </c>
      <c r="D11" t="s">
        <v>326</v>
      </c>
      <c r="E11" s="25">
        <v>1000</v>
      </c>
      <c r="F11" s="25">
        <v>0</v>
      </c>
      <c r="G11" s="1" t="s">
        <v>357</v>
      </c>
      <c r="L11" t="str">
        <f t="shared" si="0"/>
        <v>Rhizosolenia10730</v>
      </c>
      <c r="N11" s="26"/>
    </row>
    <row r="12" spans="1:14" x14ac:dyDescent="0.25">
      <c r="A12" s="2">
        <v>10731</v>
      </c>
      <c r="B12" s="2" t="s">
        <v>353</v>
      </c>
      <c r="C12" s="33" t="s">
        <v>726</v>
      </c>
      <c r="D12" t="s">
        <v>326</v>
      </c>
      <c r="E12" s="25">
        <v>1000</v>
      </c>
      <c r="F12" s="25">
        <v>0</v>
      </c>
      <c r="G12" s="1" t="s">
        <v>356</v>
      </c>
      <c r="L12" t="str">
        <f t="shared" si="0"/>
        <v>Chaetoceros10731</v>
      </c>
      <c r="N12" s="26"/>
    </row>
    <row r="13" spans="1:14" x14ac:dyDescent="0.25">
      <c r="A13" s="2">
        <v>10732</v>
      </c>
      <c r="B13" s="2" t="s">
        <v>353</v>
      </c>
      <c r="C13" s="33" t="s">
        <v>726</v>
      </c>
      <c r="D13" t="s">
        <v>326</v>
      </c>
      <c r="E13" s="25">
        <v>5000</v>
      </c>
      <c r="F13" s="25">
        <v>0</v>
      </c>
      <c r="G13" s="1" t="s">
        <v>356</v>
      </c>
      <c r="L13" t="str">
        <f>+CONCATENATE(G13,A12,"a")</f>
        <v>Chaetoceros10731a</v>
      </c>
      <c r="N13" s="26"/>
    </row>
    <row r="14" spans="1:14" x14ac:dyDescent="0.25">
      <c r="A14" s="2">
        <v>10733</v>
      </c>
      <c r="B14" s="2" t="s">
        <v>353</v>
      </c>
      <c r="C14" s="33" t="s">
        <v>726</v>
      </c>
      <c r="D14" t="s">
        <v>326</v>
      </c>
      <c r="E14" s="25">
        <v>2500</v>
      </c>
      <c r="F14" s="25">
        <v>0</v>
      </c>
      <c r="G14" s="1" t="s">
        <v>332</v>
      </c>
      <c r="L14" t="str">
        <f t="shared" si="0"/>
        <v>Nitzschia10733</v>
      </c>
      <c r="N14" s="26"/>
    </row>
    <row r="15" spans="1:14" x14ac:dyDescent="0.25">
      <c r="A15" s="2">
        <v>10734</v>
      </c>
      <c r="B15" s="2" t="s">
        <v>353</v>
      </c>
      <c r="C15" s="33" t="s">
        <v>726</v>
      </c>
      <c r="D15" t="s">
        <v>326</v>
      </c>
      <c r="E15" s="25">
        <v>20000</v>
      </c>
      <c r="F15" s="25">
        <v>0</v>
      </c>
      <c r="G15" s="1" t="s">
        <v>332</v>
      </c>
      <c r="L15" t="str">
        <f>+CONCATENATE(G15,A14,"a")</f>
        <v>Nitzschia10733a</v>
      </c>
      <c r="N15" s="26"/>
    </row>
    <row r="16" spans="1:14" x14ac:dyDescent="0.25">
      <c r="A16" s="2">
        <v>10735</v>
      </c>
      <c r="B16" s="2" t="s">
        <v>353</v>
      </c>
      <c r="C16" s="33" t="s">
        <v>726</v>
      </c>
      <c r="D16" t="s">
        <v>326</v>
      </c>
      <c r="E16" s="25">
        <v>20000</v>
      </c>
      <c r="F16" s="25">
        <v>0</v>
      </c>
      <c r="G16" s="1" t="s">
        <v>332</v>
      </c>
      <c r="L16" t="str">
        <f>+CONCATENATE(G16,A14,"b")</f>
        <v>Nitzschia10733b</v>
      </c>
      <c r="N16" s="26"/>
    </row>
    <row r="17" spans="1:14" x14ac:dyDescent="0.25">
      <c r="A17" s="2">
        <v>10736</v>
      </c>
      <c r="B17" s="2" t="s">
        <v>353</v>
      </c>
      <c r="C17" s="33" t="s">
        <v>726</v>
      </c>
      <c r="D17" t="s">
        <v>326</v>
      </c>
      <c r="E17" s="25">
        <v>1000</v>
      </c>
      <c r="F17" s="25">
        <v>0</v>
      </c>
      <c r="G17" s="1" t="s">
        <v>356</v>
      </c>
      <c r="L17" t="str">
        <f>+CONCATENATE(G17,A17)</f>
        <v>Chaetoceros10736</v>
      </c>
      <c r="N17" s="26"/>
    </row>
    <row r="18" spans="1:14" x14ac:dyDescent="0.25">
      <c r="A18" s="2">
        <v>10737</v>
      </c>
      <c r="B18" s="2" t="s">
        <v>353</v>
      </c>
      <c r="C18" s="33" t="s">
        <v>726</v>
      </c>
      <c r="D18" t="s">
        <v>326</v>
      </c>
      <c r="E18" s="25">
        <v>7500</v>
      </c>
      <c r="F18" s="25">
        <v>0</v>
      </c>
      <c r="G18" s="1" t="s">
        <v>357</v>
      </c>
      <c r="L18" t="str">
        <f t="shared" si="0"/>
        <v>Rhizosolenia10737</v>
      </c>
      <c r="N18" s="26"/>
    </row>
    <row r="19" spans="1:14" x14ac:dyDescent="0.25">
      <c r="A19" s="2">
        <v>10738</v>
      </c>
      <c r="B19" s="2" t="s">
        <v>353</v>
      </c>
      <c r="C19" s="33" t="s">
        <v>726</v>
      </c>
      <c r="D19" t="s">
        <v>326</v>
      </c>
      <c r="E19" s="25">
        <v>5000</v>
      </c>
      <c r="F19" s="25">
        <v>0</v>
      </c>
      <c r="G19" s="1" t="s">
        <v>329</v>
      </c>
      <c r="L19" t="str">
        <f t="shared" si="0"/>
        <v>Syracosphaera10738</v>
      </c>
      <c r="N19" s="26"/>
    </row>
    <row r="20" spans="1:14" x14ac:dyDescent="0.25">
      <c r="A20" s="2">
        <v>10739</v>
      </c>
      <c r="B20" s="2" t="s">
        <v>353</v>
      </c>
      <c r="C20" s="33" t="s">
        <v>726</v>
      </c>
      <c r="D20" t="s">
        <v>326</v>
      </c>
      <c r="E20" s="25">
        <v>3500</v>
      </c>
      <c r="F20" s="25">
        <v>0</v>
      </c>
      <c r="G20" s="1" t="s">
        <v>356</v>
      </c>
      <c r="L20" t="str">
        <f t="shared" si="0"/>
        <v>Chaetoceros10739</v>
      </c>
      <c r="N20" s="26"/>
    </row>
    <row r="21" spans="1:14" x14ac:dyDescent="0.25">
      <c r="A21" s="2">
        <v>10740</v>
      </c>
      <c r="B21" s="2" t="s">
        <v>353</v>
      </c>
      <c r="C21" s="33" t="s">
        <v>726</v>
      </c>
      <c r="D21" t="s">
        <v>326</v>
      </c>
      <c r="E21" s="25">
        <v>2500</v>
      </c>
      <c r="F21" s="25">
        <v>0</v>
      </c>
      <c r="G21" s="1" t="s">
        <v>356</v>
      </c>
      <c r="L21" t="str">
        <f t="shared" si="0"/>
        <v>Chaetoceros10740</v>
      </c>
      <c r="N21" s="26"/>
    </row>
    <row r="22" spans="1:14" x14ac:dyDescent="0.25">
      <c r="A22" s="2">
        <v>10741</v>
      </c>
      <c r="B22" s="2" t="s">
        <v>353</v>
      </c>
      <c r="C22" s="33" t="s">
        <v>726</v>
      </c>
      <c r="D22" t="s">
        <v>326</v>
      </c>
      <c r="E22" s="25">
        <v>500</v>
      </c>
      <c r="F22" s="25">
        <v>0</v>
      </c>
      <c r="G22" s="1" t="s">
        <v>356</v>
      </c>
      <c r="H22" t="s">
        <v>358</v>
      </c>
      <c r="L22" t="str">
        <f t="shared" si="0"/>
        <v>Chaetoceros10741</v>
      </c>
      <c r="N22" s="26"/>
    </row>
    <row r="23" spans="1:14" x14ac:dyDescent="0.25">
      <c r="A23" s="2">
        <v>10742</v>
      </c>
      <c r="B23" s="2" t="s">
        <v>353</v>
      </c>
      <c r="C23" s="33" t="s">
        <v>726</v>
      </c>
      <c r="D23" t="s">
        <v>326</v>
      </c>
      <c r="E23" s="25">
        <v>5000</v>
      </c>
      <c r="F23" s="25">
        <v>0</v>
      </c>
      <c r="G23" s="1" t="s">
        <v>356</v>
      </c>
      <c r="H23" t="s">
        <v>358</v>
      </c>
      <c r="L23" t="str">
        <f>+CONCATENATE(G23,A22,"a")</f>
        <v>Chaetoceros10741a</v>
      </c>
      <c r="N23" s="26"/>
    </row>
    <row r="24" spans="1:14" x14ac:dyDescent="0.25">
      <c r="A24" s="2">
        <v>10743</v>
      </c>
      <c r="B24" s="2" t="s">
        <v>353</v>
      </c>
      <c r="C24" s="33" t="s">
        <v>726</v>
      </c>
      <c r="D24" t="s">
        <v>326</v>
      </c>
      <c r="E24" s="25">
        <v>5000</v>
      </c>
      <c r="F24" s="25">
        <v>0</v>
      </c>
      <c r="G24" s="1" t="s">
        <v>332</v>
      </c>
      <c r="L24" t="str">
        <f t="shared" si="0"/>
        <v>Nitzschia10743</v>
      </c>
      <c r="N24" s="26"/>
    </row>
    <row r="25" spans="1:14" x14ac:dyDescent="0.25">
      <c r="A25" s="2">
        <v>10744</v>
      </c>
      <c r="B25" s="2" t="s">
        <v>353</v>
      </c>
      <c r="C25" s="33" t="s">
        <v>726</v>
      </c>
      <c r="D25" t="s">
        <v>326</v>
      </c>
      <c r="E25" s="25">
        <v>1500</v>
      </c>
      <c r="F25" s="25">
        <v>0</v>
      </c>
      <c r="G25" s="1" t="s">
        <v>354</v>
      </c>
      <c r="L25" t="str">
        <f t="shared" si="0"/>
        <v>Hemiaulus10744</v>
      </c>
      <c r="N25" s="26"/>
    </row>
    <row r="26" spans="1:14" x14ac:dyDescent="0.25">
      <c r="A26" s="2">
        <v>10745</v>
      </c>
      <c r="B26" s="2" t="s">
        <v>353</v>
      </c>
      <c r="C26" s="33" t="s">
        <v>726</v>
      </c>
      <c r="D26" t="s">
        <v>326</v>
      </c>
      <c r="E26" s="25">
        <v>4000</v>
      </c>
      <c r="F26" s="25">
        <v>0</v>
      </c>
      <c r="G26" s="1" t="s">
        <v>359</v>
      </c>
      <c r="L26" t="str">
        <f t="shared" si="0"/>
        <v>Haslea10745</v>
      </c>
      <c r="N26" s="26"/>
    </row>
    <row r="27" spans="1:14" x14ac:dyDescent="0.25">
      <c r="A27" s="2">
        <v>10746</v>
      </c>
      <c r="B27" s="2" t="s">
        <v>353</v>
      </c>
      <c r="C27" s="33" t="s">
        <v>726</v>
      </c>
      <c r="D27" t="s">
        <v>326</v>
      </c>
      <c r="E27" s="25">
        <v>1500</v>
      </c>
      <c r="F27" s="25">
        <v>0</v>
      </c>
      <c r="G27" s="1" t="s">
        <v>356</v>
      </c>
      <c r="H27" t="s">
        <v>360</v>
      </c>
      <c r="L27" t="str">
        <f t="shared" si="0"/>
        <v>Chaetoceros10746</v>
      </c>
      <c r="N27" s="26"/>
    </row>
    <row r="28" spans="1:14" x14ac:dyDescent="0.25">
      <c r="A28" s="2">
        <v>10747</v>
      </c>
      <c r="B28" s="2" t="s">
        <v>353</v>
      </c>
      <c r="C28" s="33" t="s">
        <v>726</v>
      </c>
      <c r="D28" t="s">
        <v>326</v>
      </c>
      <c r="E28" s="25">
        <v>3500</v>
      </c>
      <c r="F28" s="25">
        <v>0</v>
      </c>
      <c r="G28" s="1" t="s">
        <v>356</v>
      </c>
      <c r="L28" t="str">
        <f t="shared" si="0"/>
        <v>Chaetoceros10747</v>
      </c>
      <c r="N28" s="26"/>
    </row>
    <row r="29" spans="1:14" x14ac:dyDescent="0.25">
      <c r="A29" s="2">
        <v>10748</v>
      </c>
      <c r="B29" s="2" t="s">
        <v>353</v>
      </c>
      <c r="C29" s="33" t="s">
        <v>726</v>
      </c>
      <c r="D29" t="s">
        <v>326</v>
      </c>
      <c r="E29" s="25">
        <v>350</v>
      </c>
      <c r="F29" s="25">
        <v>0</v>
      </c>
      <c r="G29" s="1" t="s">
        <v>361</v>
      </c>
      <c r="L29" t="str">
        <f t="shared" si="0"/>
        <v>Thalassionema10748</v>
      </c>
      <c r="N29" s="26"/>
    </row>
    <row r="30" spans="1:14" x14ac:dyDescent="0.25">
      <c r="A30" s="2">
        <v>10749</v>
      </c>
      <c r="B30" s="2" t="s">
        <v>353</v>
      </c>
      <c r="C30" s="33" t="s">
        <v>726</v>
      </c>
      <c r="D30" t="s">
        <v>326</v>
      </c>
      <c r="E30" s="25">
        <v>5000</v>
      </c>
      <c r="F30" s="25">
        <v>0</v>
      </c>
      <c r="G30" s="1" t="s">
        <v>361</v>
      </c>
      <c r="L30" t="str">
        <f>+CONCATENATE(G30,A29,"a")</f>
        <v>Thalassionema10748a</v>
      </c>
      <c r="N30" s="26"/>
    </row>
    <row r="31" spans="1:14" x14ac:dyDescent="0.25">
      <c r="A31" s="2">
        <v>10750</v>
      </c>
      <c r="B31" s="2" t="s">
        <v>353</v>
      </c>
      <c r="C31" s="33" t="s">
        <v>726</v>
      </c>
      <c r="D31" t="s">
        <v>326</v>
      </c>
      <c r="E31" s="25">
        <v>150</v>
      </c>
      <c r="F31" s="25">
        <v>0</v>
      </c>
      <c r="G31" s="1" t="s">
        <v>362</v>
      </c>
      <c r="L31" t="str">
        <f t="shared" si="0"/>
        <v>Thalassiothrix10750</v>
      </c>
      <c r="N31" s="26"/>
    </row>
    <row r="32" spans="1:14" x14ac:dyDescent="0.25">
      <c r="A32" s="2">
        <v>10751</v>
      </c>
      <c r="B32" s="2" t="s">
        <v>353</v>
      </c>
      <c r="C32" s="33" t="s">
        <v>726</v>
      </c>
      <c r="D32" t="s">
        <v>326</v>
      </c>
      <c r="E32" s="25">
        <v>3000</v>
      </c>
      <c r="F32" s="25">
        <v>0</v>
      </c>
      <c r="G32" s="1" t="s">
        <v>362</v>
      </c>
      <c r="L32" t="str">
        <f>+CONCATENATE(G32,A31,"a")</f>
        <v>Thalassiothrix10750a</v>
      </c>
      <c r="N32" s="26"/>
    </row>
    <row r="33" spans="1:14" x14ac:dyDescent="0.25">
      <c r="A33" s="2">
        <v>10752</v>
      </c>
      <c r="B33" s="2" t="s">
        <v>353</v>
      </c>
      <c r="C33" s="33" t="s">
        <v>726</v>
      </c>
      <c r="D33" t="s">
        <v>326</v>
      </c>
      <c r="E33" s="25">
        <v>10000</v>
      </c>
      <c r="F33" s="25">
        <v>0</v>
      </c>
      <c r="G33" s="1" t="s">
        <v>362</v>
      </c>
      <c r="L33" t="str">
        <f>+CONCATENATE(G33,A31,"b")</f>
        <v>Thalassiothrix10750b</v>
      </c>
      <c r="N33" s="26"/>
    </row>
    <row r="34" spans="1:14" x14ac:dyDescent="0.25">
      <c r="A34" s="2">
        <v>10753</v>
      </c>
      <c r="B34" s="2" t="s">
        <v>353</v>
      </c>
      <c r="C34" s="33" t="s">
        <v>726</v>
      </c>
      <c r="D34" t="s">
        <v>326</v>
      </c>
      <c r="E34" s="25">
        <v>7500</v>
      </c>
      <c r="F34" s="25">
        <v>0</v>
      </c>
      <c r="G34" s="1" t="s">
        <v>363</v>
      </c>
      <c r="L34" t="str">
        <f t="shared" si="0"/>
        <v>Prorocentrum10753</v>
      </c>
      <c r="N34" s="26"/>
    </row>
    <row r="35" spans="1:14" x14ac:dyDescent="0.25">
      <c r="A35" s="2">
        <v>10754</v>
      </c>
      <c r="B35" s="2" t="s">
        <v>353</v>
      </c>
      <c r="C35" s="33" t="s">
        <v>726</v>
      </c>
      <c r="D35" t="s">
        <v>326</v>
      </c>
      <c r="E35" s="25">
        <v>1400</v>
      </c>
      <c r="F35" s="25">
        <v>0</v>
      </c>
      <c r="G35" s="1" t="s">
        <v>364</v>
      </c>
      <c r="L35" t="str">
        <f t="shared" si="0"/>
        <v>Eucampia10754</v>
      </c>
      <c r="N35" s="26"/>
    </row>
    <row r="36" spans="1:14" x14ac:dyDescent="0.25">
      <c r="A36" s="2">
        <v>10755</v>
      </c>
      <c r="B36" s="2" t="s">
        <v>353</v>
      </c>
      <c r="C36" s="33" t="s">
        <v>726</v>
      </c>
      <c r="D36" t="s">
        <v>326</v>
      </c>
      <c r="E36" s="25">
        <v>10000</v>
      </c>
      <c r="F36" s="25">
        <v>0</v>
      </c>
      <c r="G36" s="1" t="s">
        <v>746</v>
      </c>
      <c r="L36" t="str">
        <f t="shared" si="0"/>
        <v>Canistrolithus10755</v>
      </c>
      <c r="N36" s="26"/>
    </row>
    <row r="37" spans="1:14" s="33" customFormat="1" x14ac:dyDescent="0.25">
      <c r="A37" s="32">
        <v>10756</v>
      </c>
      <c r="B37" s="32" t="s">
        <v>353</v>
      </c>
      <c r="C37" s="33" t="s">
        <v>726</v>
      </c>
      <c r="D37" s="33" t="s">
        <v>326</v>
      </c>
      <c r="E37" s="34">
        <v>500</v>
      </c>
      <c r="F37" s="34">
        <v>0</v>
      </c>
      <c r="G37" s="35" t="s">
        <v>356</v>
      </c>
      <c r="H37" s="33" t="s">
        <v>358</v>
      </c>
      <c r="L37" s="33" t="str">
        <f t="shared" si="0"/>
        <v>Chaetoceros10756</v>
      </c>
      <c r="N37" s="36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opLeftCell="A40" workbookViewId="0">
      <selection activeCell="A41" sqref="A41"/>
    </sheetView>
  </sheetViews>
  <sheetFormatPr defaultRowHeight="15" x14ac:dyDescent="0.25"/>
  <cols>
    <col min="1" max="1" width="28.7109375" customWidth="1"/>
    <col min="2" max="2" width="13.28515625" customWidth="1"/>
    <col min="3" max="3" width="16.140625" customWidth="1"/>
    <col min="5" max="5" width="4.28515625" customWidth="1"/>
  </cols>
  <sheetData>
    <row r="1" spans="1:6" x14ac:dyDescent="0.25">
      <c r="A1" s="1" t="s">
        <v>0</v>
      </c>
      <c r="B1" s="2"/>
    </row>
    <row r="2" spans="1:6" x14ac:dyDescent="0.25">
      <c r="A2" s="1" t="s">
        <v>42</v>
      </c>
      <c r="B2" s="11">
        <v>41036</v>
      </c>
      <c r="C2" s="1" t="s">
        <v>259</v>
      </c>
      <c r="D2" s="2"/>
    </row>
    <row r="3" spans="1:6" x14ac:dyDescent="0.25">
      <c r="A3" s="1" t="s">
        <v>74</v>
      </c>
      <c r="B3" s="2" t="s">
        <v>75</v>
      </c>
      <c r="C3" s="2" t="s">
        <v>4</v>
      </c>
      <c r="D3" s="2">
        <v>1</v>
      </c>
    </row>
    <row r="4" spans="1:6" x14ac:dyDescent="0.25">
      <c r="A4" s="1" t="s">
        <v>5</v>
      </c>
      <c r="B4" s="2">
        <v>675</v>
      </c>
      <c r="C4" s="2" t="s">
        <v>6</v>
      </c>
      <c r="D4" s="3">
        <f>+B4/60030</f>
        <v>1.1244377811094454E-2</v>
      </c>
    </row>
    <row r="5" spans="1:6" x14ac:dyDescent="0.25">
      <c r="A5" s="1" t="s">
        <v>7</v>
      </c>
      <c r="B5" s="2" t="s">
        <v>8</v>
      </c>
      <c r="C5" s="2" t="s">
        <v>9</v>
      </c>
      <c r="D5" s="2" t="s">
        <v>10</v>
      </c>
      <c r="F5" s="1" t="s">
        <v>254</v>
      </c>
    </row>
    <row r="6" spans="1:6" x14ac:dyDescent="0.25">
      <c r="A6" s="12" t="s">
        <v>76</v>
      </c>
      <c r="B6" s="2">
        <v>4</v>
      </c>
      <c r="C6" s="4">
        <f>+B6/D4</f>
        <v>355.73333333333329</v>
      </c>
      <c r="D6" s="4">
        <f>+C6/D3</f>
        <v>355.73333333333329</v>
      </c>
      <c r="F6" s="12" t="s">
        <v>76</v>
      </c>
    </row>
    <row r="7" spans="1:6" x14ac:dyDescent="0.25">
      <c r="A7" s="12" t="s">
        <v>63</v>
      </c>
      <c r="B7" s="2">
        <v>3</v>
      </c>
      <c r="C7" s="4">
        <f>+B7/D4</f>
        <v>266.79999999999995</v>
      </c>
      <c r="D7" s="4">
        <f>+C7/D3</f>
        <v>266.79999999999995</v>
      </c>
    </row>
    <row r="8" spans="1:6" x14ac:dyDescent="0.25">
      <c r="A8" s="12" t="s">
        <v>77</v>
      </c>
      <c r="B8" s="2">
        <v>1</v>
      </c>
      <c r="C8" s="4">
        <f>+B8/D4</f>
        <v>88.933333333333323</v>
      </c>
      <c r="D8" s="4">
        <f>+C8/D3</f>
        <v>88.933333333333323</v>
      </c>
      <c r="F8" s="12" t="s">
        <v>77</v>
      </c>
    </row>
    <row r="9" spans="1:6" x14ac:dyDescent="0.25">
      <c r="A9" s="12" t="s">
        <v>78</v>
      </c>
      <c r="B9" s="2">
        <v>4</v>
      </c>
      <c r="C9" s="4">
        <f>+B9/D4</f>
        <v>355.73333333333329</v>
      </c>
      <c r="D9" s="4">
        <f>+C9/D3</f>
        <v>355.73333333333329</v>
      </c>
      <c r="F9" s="12" t="s">
        <v>78</v>
      </c>
    </row>
    <row r="10" spans="1:6" x14ac:dyDescent="0.25">
      <c r="A10" t="s">
        <v>79</v>
      </c>
      <c r="B10" s="2">
        <v>2</v>
      </c>
      <c r="C10" s="4">
        <f>+B10/D4</f>
        <v>177.86666666666665</v>
      </c>
      <c r="D10" s="4">
        <f>+C10/D3</f>
        <v>177.86666666666665</v>
      </c>
      <c r="F10" s="12" t="s">
        <v>309</v>
      </c>
    </row>
    <row r="11" spans="1:6" x14ac:dyDescent="0.25">
      <c r="A11" s="12" t="s">
        <v>80</v>
      </c>
      <c r="B11" s="2">
        <v>12</v>
      </c>
      <c r="C11" s="4">
        <f>+B11/D4</f>
        <v>1067.1999999999998</v>
      </c>
      <c r="D11" s="4">
        <f>+C11/D3</f>
        <v>1067.1999999999998</v>
      </c>
      <c r="F11" s="12" t="s">
        <v>317</v>
      </c>
    </row>
    <row r="12" spans="1:6" x14ac:dyDescent="0.25">
      <c r="A12" s="12" t="s">
        <v>81</v>
      </c>
      <c r="B12" s="2">
        <v>14</v>
      </c>
      <c r="C12" s="4">
        <f>+B12/D4</f>
        <v>1245.0666666666666</v>
      </c>
      <c r="D12" s="4">
        <f>+C12/D3</f>
        <v>1245.0666666666666</v>
      </c>
      <c r="F12" s="12" t="s">
        <v>81</v>
      </c>
    </row>
    <row r="13" spans="1:6" x14ac:dyDescent="0.25">
      <c r="A13" s="12" t="s">
        <v>82</v>
      </c>
      <c r="B13" s="2">
        <v>24</v>
      </c>
      <c r="C13" s="4">
        <f>+B13/D4</f>
        <v>2134.3999999999996</v>
      </c>
      <c r="D13" s="4">
        <f>+C13/D3</f>
        <v>2134.3999999999996</v>
      </c>
    </row>
    <row r="14" spans="1:6" x14ac:dyDescent="0.25">
      <c r="A14" s="12" t="s">
        <v>422</v>
      </c>
      <c r="B14" s="2">
        <v>93</v>
      </c>
      <c r="C14" s="4">
        <f>+B14/D4</f>
        <v>8270.7999999999993</v>
      </c>
      <c r="D14" s="4">
        <f>+C14/D3</f>
        <v>8270.7999999999993</v>
      </c>
    </row>
    <row r="15" spans="1:6" x14ac:dyDescent="0.25">
      <c r="A15" s="12" t="s">
        <v>83</v>
      </c>
      <c r="B15" s="2">
        <v>2</v>
      </c>
      <c r="C15" s="4">
        <f>+B15/D4</f>
        <v>177.86666666666665</v>
      </c>
      <c r="D15" s="4">
        <f>+C15/D3</f>
        <v>177.86666666666665</v>
      </c>
      <c r="F15" t="s">
        <v>310</v>
      </c>
    </row>
    <row r="16" spans="1:6" x14ac:dyDescent="0.25">
      <c r="A16" s="12" t="s">
        <v>84</v>
      </c>
      <c r="B16" s="2">
        <v>4</v>
      </c>
      <c r="C16" s="4">
        <f>+B16/D4</f>
        <v>355.73333333333329</v>
      </c>
      <c r="D16" s="4">
        <f>+C16/D3</f>
        <v>355.73333333333329</v>
      </c>
      <c r="F16" s="12" t="s">
        <v>325</v>
      </c>
    </row>
    <row r="17" spans="1:6" x14ac:dyDescent="0.25">
      <c r="A17" s="12" t="s">
        <v>85</v>
      </c>
      <c r="B17" s="2">
        <v>5</v>
      </c>
      <c r="C17" s="4">
        <f>+B17/D4</f>
        <v>444.66666666666663</v>
      </c>
      <c r="D17" s="4">
        <f>+C17/D3</f>
        <v>444.66666666666663</v>
      </c>
      <c r="F17" s="12" t="s">
        <v>324</v>
      </c>
    </row>
    <row r="18" spans="1:6" x14ac:dyDescent="0.25">
      <c r="A18" s="12" t="s">
        <v>704</v>
      </c>
      <c r="B18" s="2">
        <v>7</v>
      </c>
      <c r="C18" s="4">
        <f>+B18/D4</f>
        <v>622.5333333333333</v>
      </c>
      <c r="D18" s="4">
        <f>+C18/D3</f>
        <v>622.5333333333333</v>
      </c>
      <c r="F18" s="12" t="s">
        <v>86</v>
      </c>
    </row>
    <row r="19" spans="1:6" x14ac:dyDescent="0.25">
      <c r="A19" s="12" t="s">
        <v>87</v>
      </c>
      <c r="B19" s="2">
        <v>6</v>
      </c>
      <c r="C19" s="4">
        <f>+B19/D4</f>
        <v>533.59999999999991</v>
      </c>
      <c r="D19" s="4">
        <f>+C19/D3</f>
        <v>533.59999999999991</v>
      </c>
      <c r="F19" s="12" t="s">
        <v>87</v>
      </c>
    </row>
    <row r="20" spans="1:6" x14ac:dyDescent="0.25">
      <c r="A20" s="12" t="s">
        <v>88</v>
      </c>
      <c r="B20" s="2">
        <v>13</v>
      </c>
      <c r="C20" s="4">
        <f>+B20/D4</f>
        <v>1156.1333333333332</v>
      </c>
      <c r="D20" s="4">
        <f>+C20/D3</f>
        <v>1156.1333333333332</v>
      </c>
    </row>
    <row r="21" spans="1:6" x14ac:dyDescent="0.25">
      <c r="A21" s="12" t="s">
        <v>89</v>
      </c>
      <c r="B21" s="2">
        <v>1</v>
      </c>
      <c r="C21" s="4">
        <f>+B21/D4</f>
        <v>88.933333333333323</v>
      </c>
      <c r="D21" s="4">
        <f>+C21/D3</f>
        <v>88.933333333333323</v>
      </c>
      <c r="F21" s="12" t="s">
        <v>89</v>
      </c>
    </row>
    <row r="22" spans="1:6" x14ac:dyDescent="0.25">
      <c r="A22" s="12" t="s">
        <v>90</v>
      </c>
      <c r="B22" s="2">
        <v>1</v>
      </c>
      <c r="C22" s="4">
        <f>+B22/D4</f>
        <v>88.933333333333323</v>
      </c>
      <c r="D22" s="4">
        <f>+C22/D3</f>
        <v>88.933333333333323</v>
      </c>
    </row>
    <row r="23" spans="1:6" x14ac:dyDescent="0.25">
      <c r="A23" s="12" t="s">
        <v>91</v>
      </c>
      <c r="B23" s="2">
        <v>1</v>
      </c>
      <c r="C23" s="4">
        <f>+B23/D4</f>
        <v>88.933333333333323</v>
      </c>
      <c r="D23" s="4">
        <f>+C23/D3</f>
        <v>88.933333333333323</v>
      </c>
      <c r="F23" s="12" t="s">
        <v>91</v>
      </c>
    </row>
    <row r="24" spans="1:6" x14ac:dyDescent="0.25">
      <c r="A24" s="12" t="s">
        <v>92</v>
      </c>
      <c r="B24" s="2">
        <v>8</v>
      </c>
      <c r="C24" s="4">
        <f>+B24/D4</f>
        <v>711.46666666666658</v>
      </c>
      <c r="D24" s="4">
        <f>+C24/D3</f>
        <v>711.46666666666658</v>
      </c>
      <c r="F24" t="s">
        <v>318</v>
      </c>
    </row>
    <row r="25" spans="1:6" x14ac:dyDescent="0.25">
      <c r="A25" s="12" t="s">
        <v>93</v>
      </c>
      <c r="B25" s="2">
        <v>5</v>
      </c>
      <c r="C25" s="4">
        <f>+B25/D4</f>
        <v>444.66666666666663</v>
      </c>
      <c r="D25" s="4">
        <f>+C25/D3</f>
        <v>444.66666666666663</v>
      </c>
    </row>
    <row r="26" spans="1:6" x14ac:dyDescent="0.25">
      <c r="A26" s="12" t="s">
        <v>94</v>
      </c>
      <c r="B26" s="2">
        <v>2</v>
      </c>
      <c r="C26" s="4">
        <f>+B26/D4</f>
        <v>177.86666666666665</v>
      </c>
      <c r="D26" s="4">
        <f>+C26/D3</f>
        <v>177.86666666666665</v>
      </c>
      <c r="F26" s="12" t="s">
        <v>312</v>
      </c>
    </row>
    <row r="27" spans="1:6" x14ac:dyDescent="0.25">
      <c r="A27" s="12" t="s">
        <v>95</v>
      </c>
      <c r="B27" s="2">
        <v>1</v>
      </c>
      <c r="C27" s="4">
        <f>+B27/D4</f>
        <v>88.933333333333323</v>
      </c>
      <c r="D27" s="4">
        <f>+C27/D3</f>
        <v>88.933333333333323</v>
      </c>
      <c r="F27" s="12" t="s">
        <v>311</v>
      </c>
    </row>
    <row r="28" spans="1:6" x14ac:dyDescent="0.25">
      <c r="A28" s="1" t="s">
        <v>256</v>
      </c>
      <c r="B28" s="7">
        <v>9</v>
      </c>
      <c r="C28" s="8">
        <f>+B28/D4</f>
        <v>800.4</v>
      </c>
      <c r="D28" s="8">
        <f>+C28/D3</f>
        <v>800.4</v>
      </c>
    </row>
    <row r="29" spans="1:6" x14ac:dyDescent="0.25">
      <c r="A29" s="12" t="s">
        <v>96</v>
      </c>
      <c r="B29" s="2">
        <v>3</v>
      </c>
      <c r="C29" s="4">
        <f>+B29/D4</f>
        <v>266.79999999999995</v>
      </c>
      <c r="D29" s="4">
        <f>+C29/D3</f>
        <v>266.79999999999995</v>
      </c>
      <c r="F29" s="12" t="s">
        <v>96</v>
      </c>
    </row>
    <row r="30" spans="1:6" x14ac:dyDescent="0.25">
      <c r="A30" s="12" t="s">
        <v>97</v>
      </c>
      <c r="B30" s="2">
        <v>6</v>
      </c>
      <c r="C30" s="4">
        <f>+B30/D4</f>
        <v>533.59999999999991</v>
      </c>
      <c r="D30" s="4">
        <f>+C30/D3</f>
        <v>533.59999999999991</v>
      </c>
    </row>
    <row r="31" spans="1:6" x14ac:dyDescent="0.25">
      <c r="A31" s="12" t="s">
        <v>98</v>
      </c>
      <c r="B31" s="2">
        <v>3</v>
      </c>
      <c r="C31" s="4">
        <f>+B31/D4</f>
        <v>266.79999999999995</v>
      </c>
      <c r="D31" s="4">
        <f>+C31/D3</f>
        <v>266.79999999999995</v>
      </c>
    </row>
    <row r="32" spans="1:6" x14ac:dyDescent="0.25">
      <c r="A32" s="12" t="s">
        <v>99</v>
      </c>
      <c r="B32" s="2">
        <v>2</v>
      </c>
      <c r="C32" s="4">
        <f>+B32/D4</f>
        <v>177.86666666666665</v>
      </c>
      <c r="D32" s="4">
        <f>+C32/D3</f>
        <v>177.86666666666665</v>
      </c>
      <c r="F32" s="12" t="s">
        <v>99</v>
      </c>
    </row>
    <row r="33" spans="1:6" x14ac:dyDescent="0.25">
      <c r="A33" s="12" t="s">
        <v>100</v>
      </c>
      <c r="B33" s="2">
        <v>1</v>
      </c>
      <c r="C33" s="4">
        <f>+B33/D4</f>
        <v>88.933333333333323</v>
      </c>
      <c r="D33" s="4">
        <f>+C33/D3</f>
        <v>88.933333333333323</v>
      </c>
      <c r="F33" s="12" t="s">
        <v>100</v>
      </c>
    </row>
    <row r="34" spans="1:6" x14ac:dyDescent="0.25">
      <c r="A34" s="12" t="s">
        <v>101</v>
      </c>
      <c r="B34" s="2">
        <v>1</v>
      </c>
      <c r="C34" s="4">
        <f>+B34/D4</f>
        <v>88.933333333333323</v>
      </c>
      <c r="D34" s="4">
        <f>+C34/D3</f>
        <v>88.933333333333323</v>
      </c>
      <c r="F34" s="12" t="s">
        <v>101</v>
      </c>
    </row>
    <row r="35" spans="1:6" x14ac:dyDescent="0.25">
      <c r="A35" s="12" t="s">
        <v>102</v>
      </c>
      <c r="B35" s="2">
        <v>1</v>
      </c>
      <c r="C35" s="4">
        <f>+B35/D4</f>
        <v>88.933333333333323</v>
      </c>
      <c r="D35" s="4">
        <f>+C35/D3</f>
        <v>88.933333333333323</v>
      </c>
      <c r="F35" s="12" t="s">
        <v>314</v>
      </c>
    </row>
    <row r="36" spans="1:6" x14ac:dyDescent="0.25">
      <c r="A36" s="12" t="s">
        <v>103</v>
      </c>
      <c r="B36" s="2">
        <v>2</v>
      </c>
      <c r="C36" s="4">
        <f>+B36/D4</f>
        <v>177.86666666666665</v>
      </c>
      <c r="D36" s="4">
        <f>+C36/D3</f>
        <v>177.86666666666665</v>
      </c>
      <c r="F36" s="12" t="s">
        <v>103</v>
      </c>
    </row>
    <row r="37" spans="1:6" x14ac:dyDescent="0.25">
      <c r="A37" s="12" t="s">
        <v>104</v>
      </c>
      <c r="B37" s="2">
        <v>8</v>
      </c>
      <c r="C37" s="4">
        <f>+B37/D4</f>
        <v>711.46666666666658</v>
      </c>
      <c r="D37" s="4">
        <f>+C37/D3</f>
        <v>711.46666666666658</v>
      </c>
    </row>
    <row r="38" spans="1:6" x14ac:dyDescent="0.25">
      <c r="A38" s="12" t="s">
        <v>105</v>
      </c>
      <c r="B38" s="2">
        <v>1</v>
      </c>
      <c r="C38" s="4">
        <f>+B38/D4</f>
        <v>88.933333333333323</v>
      </c>
      <c r="D38" s="4">
        <f>+C38/D3</f>
        <v>88.933333333333323</v>
      </c>
      <c r="F38" s="12" t="s">
        <v>105</v>
      </c>
    </row>
    <row r="39" spans="1:6" x14ac:dyDescent="0.25">
      <c r="A39" s="12" t="s">
        <v>106</v>
      </c>
      <c r="B39" s="2">
        <v>1</v>
      </c>
      <c r="C39" s="4">
        <f>+B39/D4</f>
        <v>88.933333333333323</v>
      </c>
      <c r="D39" s="4">
        <f>+C39/D3</f>
        <v>88.933333333333323</v>
      </c>
      <c r="F39" s="12" t="s">
        <v>106</v>
      </c>
    </row>
    <row r="40" spans="1:6" x14ac:dyDescent="0.25">
      <c r="A40" s="12" t="s">
        <v>740</v>
      </c>
      <c r="B40" s="2">
        <v>7</v>
      </c>
      <c r="C40" s="4">
        <f>+B40/D4</f>
        <v>622.5333333333333</v>
      </c>
      <c r="D40" s="4">
        <f>+C40/D3</f>
        <v>622.5333333333333</v>
      </c>
      <c r="F40" s="12" t="s">
        <v>107</v>
      </c>
    </row>
    <row r="41" spans="1:6" x14ac:dyDescent="0.25">
      <c r="A41" s="12" t="s">
        <v>703</v>
      </c>
      <c r="B41" s="2">
        <v>3</v>
      </c>
      <c r="C41" s="4">
        <f>+B41/D4</f>
        <v>266.79999999999995</v>
      </c>
      <c r="D41" s="4">
        <f>+C41/D3</f>
        <v>266.79999999999995</v>
      </c>
      <c r="F41" s="12" t="s">
        <v>108</v>
      </c>
    </row>
    <row r="42" spans="1:6" x14ac:dyDescent="0.25">
      <c r="A42" s="13" t="s">
        <v>109</v>
      </c>
      <c r="B42" s="2">
        <v>3</v>
      </c>
      <c r="C42" s="4">
        <f>+B42/D4</f>
        <v>266.79999999999995</v>
      </c>
      <c r="D42" s="4">
        <f>+C42/D3</f>
        <v>266.79999999999995</v>
      </c>
      <c r="F42" s="13" t="s">
        <v>109</v>
      </c>
    </row>
    <row r="43" spans="1:6" x14ac:dyDescent="0.25">
      <c r="A43" s="13" t="s">
        <v>110</v>
      </c>
      <c r="B43" s="2">
        <v>3</v>
      </c>
      <c r="C43" s="4">
        <f>+B43/D4</f>
        <v>266.79999999999995</v>
      </c>
      <c r="D43" s="4">
        <f>+C43/D3</f>
        <v>266.79999999999995</v>
      </c>
      <c r="F43" s="13" t="s">
        <v>315</v>
      </c>
    </row>
    <row r="44" spans="1:6" x14ac:dyDescent="0.25">
      <c r="A44" s="13" t="s">
        <v>111</v>
      </c>
      <c r="B44" s="2">
        <v>9</v>
      </c>
      <c r="C44" s="4">
        <f>+B44/D4</f>
        <v>800.4</v>
      </c>
      <c r="D44" s="4">
        <f>+C44/D3</f>
        <v>800.4</v>
      </c>
      <c r="F44" s="13" t="s">
        <v>111</v>
      </c>
    </row>
    <row r="45" spans="1:6" x14ac:dyDescent="0.25">
      <c r="A45" s="13" t="s">
        <v>112</v>
      </c>
      <c r="B45" s="2">
        <v>8</v>
      </c>
      <c r="C45" s="4">
        <f>+B45/D4</f>
        <v>711.46666666666658</v>
      </c>
      <c r="D45" s="4">
        <f>+C45/D3</f>
        <v>711.46666666666658</v>
      </c>
      <c r="F45" s="13" t="s">
        <v>112</v>
      </c>
    </row>
    <row r="46" spans="1:6" x14ac:dyDescent="0.25">
      <c r="A46" s="13" t="s">
        <v>113</v>
      </c>
      <c r="B46" s="2">
        <v>5</v>
      </c>
      <c r="C46" s="4">
        <f>+B46/D4</f>
        <v>444.66666666666663</v>
      </c>
      <c r="D46" s="4">
        <f>+C46/D3</f>
        <v>444.66666666666663</v>
      </c>
      <c r="F46" s="13" t="s">
        <v>113</v>
      </c>
    </row>
    <row r="47" spans="1:6" x14ac:dyDescent="0.25">
      <c r="A47" s="13" t="s">
        <v>114</v>
      </c>
      <c r="B47" s="2">
        <v>1</v>
      </c>
      <c r="C47" s="4">
        <f>+B47/D4</f>
        <v>88.933333333333323</v>
      </c>
      <c r="D47" s="4">
        <f>+C47/D3</f>
        <v>88.933333333333323</v>
      </c>
    </row>
    <row r="48" spans="1:6" x14ac:dyDescent="0.25">
      <c r="A48" s="13" t="s">
        <v>115</v>
      </c>
      <c r="B48" s="2">
        <v>2</v>
      </c>
      <c r="C48" s="4">
        <f>+B48/D4</f>
        <v>177.86666666666665</v>
      </c>
      <c r="D48" s="4">
        <f>+C48/D3</f>
        <v>177.86666666666665</v>
      </c>
      <c r="F48" s="13" t="s">
        <v>115</v>
      </c>
    </row>
    <row r="49" spans="1:6" x14ac:dyDescent="0.25">
      <c r="A49" s="13" t="s">
        <v>116</v>
      </c>
      <c r="B49" s="2">
        <v>6</v>
      </c>
      <c r="C49" s="4">
        <f>+B49/D4</f>
        <v>533.59999999999991</v>
      </c>
      <c r="D49" s="4">
        <f>+C49/D3</f>
        <v>533.59999999999991</v>
      </c>
      <c r="F49" s="13" t="s">
        <v>116</v>
      </c>
    </row>
    <row r="50" spans="1:6" x14ac:dyDescent="0.25">
      <c r="A50" s="13" t="s">
        <v>117</v>
      </c>
      <c r="B50" s="2">
        <v>3</v>
      </c>
      <c r="C50" s="4">
        <f>+B50/D4</f>
        <v>266.79999999999995</v>
      </c>
      <c r="D50" s="4">
        <f>+C50/D3</f>
        <v>266.79999999999995</v>
      </c>
    </row>
    <row r="51" spans="1:6" x14ac:dyDescent="0.25">
      <c r="A51" s="13" t="s">
        <v>118</v>
      </c>
      <c r="B51" s="2">
        <v>2</v>
      </c>
      <c r="C51" s="4">
        <f>+B51/D4</f>
        <v>177.86666666666665</v>
      </c>
      <c r="D51" s="4">
        <f>+C51/D3</f>
        <v>177.86666666666665</v>
      </c>
      <c r="F51" s="13" t="s">
        <v>118</v>
      </c>
    </row>
    <row r="52" spans="1:6" x14ac:dyDescent="0.25">
      <c r="A52" s="13" t="s">
        <v>119</v>
      </c>
      <c r="B52" s="2">
        <v>1</v>
      </c>
      <c r="C52" s="4">
        <f>+B52/D4</f>
        <v>88.933333333333323</v>
      </c>
      <c r="D52" s="4">
        <f>+C52/D3</f>
        <v>88.933333333333323</v>
      </c>
      <c r="F52" s="13" t="s">
        <v>119</v>
      </c>
    </row>
    <row r="53" spans="1:6" x14ac:dyDescent="0.25">
      <c r="A53" s="13" t="s">
        <v>120</v>
      </c>
      <c r="B53" s="2">
        <v>2</v>
      </c>
      <c r="C53" s="4">
        <f>+B53/D4</f>
        <v>177.86666666666665</v>
      </c>
      <c r="D53" s="4">
        <f>+C53/D3</f>
        <v>177.86666666666665</v>
      </c>
      <c r="F53" s="13" t="s">
        <v>120</v>
      </c>
    </row>
    <row r="54" spans="1:6" x14ac:dyDescent="0.25">
      <c r="A54" s="13" t="s">
        <v>121</v>
      </c>
      <c r="B54" s="2">
        <v>1</v>
      </c>
      <c r="C54" s="4">
        <f>+B54/D4</f>
        <v>88.933333333333323</v>
      </c>
      <c r="D54" s="4">
        <f>+C54/D3</f>
        <v>88.933333333333323</v>
      </c>
      <c r="F54" s="13" t="s">
        <v>121</v>
      </c>
    </row>
    <row r="55" spans="1:6" x14ac:dyDescent="0.25">
      <c r="A55" s="13" t="s">
        <v>122</v>
      </c>
      <c r="B55" s="2">
        <v>1</v>
      </c>
      <c r="C55" s="4">
        <f>+B55/D4</f>
        <v>88.933333333333323</v>
      </c>
      <c r="D55" s="4">
        <f>+C55/D3</f>
        <v>88.933333333333323</v>
      </c>
      <c r="F55" s="13" t="s">
        <v>322</v>
      </c>
    </row>
    <row r="56" spans="1:6" x14ac:dyDescent="0.25">
      <c r="A56" s="13" t="s">
        <v>123</v>
      </c>
      <c r="B56" s="2">
        <v>1</v>
      </c>
      <c r="C56" s="4">
        <f>+B56/D4</f>
        <v>88.933333333333323</v>
      </c>
      <c r="D56" s="4">
        <f>+C56/D3</f>
        <v>88.933333333333323</v>
      </c>
    </row>
    <row r="57" spans="1:6" x14ac:dyDescent="0.25">
      <c r="A57" s="13" t="s">
        <v>124</v>
      </c>
      <c r="B57" s="2">
        <v>1</v>
      </c>
      <c r="C57" s="4">
        <f>+B57/D4</f>
        <v>88.933333333333323</v>
      </c>
      <c r="D57" s="4">
        <f>+C57/D3</f>
        <v>88.933333333333323</v>
      </c>
      <c r="F57" s="13" t="s">
        <v>124</v>
      </c>
    </row>
    <row r="58" spans="1:6" x14ac:dyDescent="0.25">
      <c r="A58" s="1" t="s">
        <v>321</v>
      </c>
      <c r="B58" s="2">
        <v>1</v>
      </c>
      <c r="C58" s="4">
        <f>+B58/D4</f>
        <v>88.933333333333323</v>
      </c>
      <c r="D58" s="4">
        <f>+C58/D3</f>
        <v>88.933333333333323</v>
      </c>
    </row>
    <row r="59" spans="1:6" x14ac:dyDescent="0.25">
      <c r="A59" s="1" t="s">
        <v>125</v>
      </c>
      <c r="B59" s="2">
        <v>2</v>
      </c>
      <c r="C59" s="4">
        <f>+B59/D4</f>
        <v>177.86666666666665</v>
      </c>
      <c r="D59" s="4">
        <f>+C59/D3</f>
        <v>177.86666666666665</v>
      </c>
      <c r="F59" s="1" t="s">
        <v>125</v>
      </c>
    </row>
    <row r="60" spans="1:6" x14ac:dyDescent="0.25">
      <c r="A60" s="1" t="s">
        <v>126</v>
      </c>
      <c r="B60" s="2">
        <v>1</v>
      </c>
      <c r="C60" s="4">
        <f>+B60/D4</f>
        <v>88.933333333333323</v>
      </c>
      <c r="D60" s="4">
        <f>+C60/D3</f>
        <v>88.933333333333323</v>
      </c>
      <c r="F60" t="s">
        <v>323</v>
      </c>
    </row>
    <row r="61" spans="1:6" x14ac:dyDescent="0.25">
      <c r="A61" s="1" t="s">
        <v>127</v>
      </c>
      <c r="B61" s="2">
        <v>1</v>
      </c>
      <c r="C61" s="4">
        <f>+B61/D4</f>
        <v>88.933333333333323</v>
      </c>
      <c r="D61" s="4">
        <f>+C61/D3</f>
        <v>88.933333333333323</v>
      </c>
      <c r="F61" s="1" t="s">
        <v>127</v>
      </c>
    </row>
    <row r="62" spans="1:6" x14ac:dyDescent="0.25">
      <c r="A62" s="1" t="s">
        <v>128</v>
      </c>
      <c r="B62" s="2">
        <v>1</v>
      </c>
      <c r="C62" s="4">
        <f>+B62/D4</f>
        <v>88.933333333333323</v>
      </c>
      <c r="D62" s="4">
        <f>+C62/D3</f>
        <v>88.933333333333323</v>
      </c>
    </row>
    <row r="63" spans="1:6" x14ac:dyDescent="0.25">
      <c r="A63" s="1" t="s">
        <v>129</v>
      </c>
      <c r="B63" s="2">
        <v>1</v>
      </c>
      <c r="C63" s="4">
        <f>+B63/D4</f>
        <v>88.933333333333323</v>
      </c>
      <c r="D63" s="4">
        <f>+C63/D3</f>
        <v>88.933333333333323</v>
      </c>
      <c r="F63" s="1" t="s">
        <v>129</v>
      </c>
    </row>
    <row r="64" spans="1:6" x14ac:dyDescent="0.25">
      <c r="A64" s="1" t="s">
        <v>738</v>
      </c>
      <c r="B64" s="2">
        <v>1</v>
      </c>
      <c r="C64" s="4">
        <f>+B64/D4</f>
        <v>88.933333333333323</v>
      </c>
      <c r="D64" s="4">
        <f>+C64/D3</f>
        <v>88.933333333333323</v>
      </c>
      <c r="F64" s="1" t="s">
        <v>319</v>
      </c>
    </row>
    <row r="65" spans="1:10" x14ac:dyDescent="0.25">
      <c r="A65" s="1" t="s">
        <v>130</v>
      </c>
      <c r="B65" s="2">
        <v>1</v>
      </c>
      <c r="C65" s="4">
        <f>+B65/D4</f>
        <v>88.933333333333323</v>
      </c>
      <c r="D65" s="4">
        <f>+C65/D3</f>
        <v>88.933333333333323</v>
      </c>
      <c r="F65" s="1" t="s">
        <v>320</v>
      </c>
      <c r="J65" s="33"/>
    </row>
    <row r="66" spans="1:10" x14ac:dyDescent="0.25">
      <c r="A66" s="1" t="s">
        <v>131</v>
      </c>
      <c r="B66" s="2">
        <v>1</v>
      </c>
      <c r="C66" s="4">
        <f>+B66/D4</f>
        <v>88.933333333333323</v>
      </c>
      <c r="D66" s="4">
        <f>+C66/D3</f>
        <v>88.933333333333323</v>
      </c>
      <c r="F66" s="1" t="s">
        <v>131</v>
      </c>
    </row>
    <row r="67" spans="1:10" x14ac:dyDescent="0.25">
      <c r="A67" s="1"/>
      <c r="B67" s="2"/>
      <c r="C67" s="4"/>
      <c r="D67" s="4"/>
    </row>
    <row r="68" spans="1:10" x14ac:dyDescent="0.25">
      <c r="A68" s="1"/>
      <c r="B68" s="2"/>
      <c r="C68" s="4"/>
      <c r="D68" s="4"/>
    </row>
    <row r="69" spans="1:10" x14ac:dyDescent="0.25">
      <c r="A69" s="1" t="s">
        <v>40</v>
      </c>
      <c r="B69" s="2">
        <f>+SUM(B6:B66)</f>
        <v>320</v>
      </c>
      <c r="D69" s="5">
        <f>+SUM(D6:D66)</f>
        <v>28458.666666666675</v>
      </c>
    </row>
    <row r="70" spans="1:10" x14ac:dyDescent="0.25">
      <c r="A70" s="1" t="s">
        <v>41</v>
      </c>
      <c r="B70" s="2">
        <f>+COUNT(B6:B66)</f>
        <v>61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topLeftCell="D30" workbookViewId="0">
      <selection activeCell="I42" sqref="I42"/>
    </sheetView>
  </sheetViews>
  <sheetFormatPr defaultRowHeight="15" x14ac:dyDescent="0.25"/>
  <cols>
    <col min="3" max="3" width="52.28515625" customWidth="1"/>
    <col min="13" max="13" width="12.42578125" customWidth="1"/>
    <col min="14" max="14" width="9.85546875" bestFit="1" customWidth="1"/>
  </cols>
  <sheetData>
    <row r="1" spans="1:14" x14ac:dyDescent="0.25">
      <c r="A1" s="2" t="s">
        <v>339</v>
      </c>
      <c r="B1" s="2" t="s">
        <v>340</v>
      </c>
      <c r="C1" s="27" t="s">
        <v>341</v>
      </c>
      <c r="D1" s="2" t="s">
        <v>342</v>
      </c>
      <c r="E1" s="25" t="s">
        <v>343</v>
      </c>
      <c r="F1" s="25" t="s">
        <v>344</v>
      </c>
      <c r="G1" s="1" t="s">
        <v>345</v>
      </c>
      <c r="H1" s="1" t="s">
        <v>346</v>
      </c>
      <c r="I1" t="s">
        <v>347</v>
      </c>
      <c r="J1" s="28" t="s">
        <v>348</v>
      </c>
      <c r="K1" s="29" t="s">
        <v>349</v>
      </c>
      <c r="L1" t="s">
        <v>350</v>
      </c>
      <c r="N1" s="26" t="s">
        <v>351</v>
      </c>
    </row>
    <row r="2" spans="1:14" x14ac:dyDescent="0.25">
      <c r="A2" s="2">
        <v>10854</v>
      </c>
      <c r="B2" s="2" t="s">
        <v>366</v>
      </c>
      <c r="C2" t="s">
        <v>727</v>
      </c>
      <c r="D2" t="s">
        <v>326</v>
      </c>
      <c r="E2" s="25">
        <v>5000</v>
      </c>
      <c r="F2" s="25">
        <v>0</v>
      </c>
      <c r="G2" s="1" t="s">
        <v>367</v>
      </c>
      <c r="L2" t="str">
        <f t="shared" ref="L2:L64" si="0">+CONCATENATE(G2,A2)</f>
        <v>Zygosphaera10854</v>
      </c>
      <c r="N2" s="26" t="s">
        <v>395</v>
      </c>
    </row>
    <row r="3" spans="1:14" x14ac:dyDescent="0.25">
      <c r="A3" s="2">
        <v>10855</v>
      </c>
      <c r="B3" s="2" t="s">
        <v>366</v>
      </c>
      <c r="C3" t="s">
        <v>727</v>
      </c>
      <c r="D3" t="s">
        <v>326</v>
      </c>
      <c r="E3" s="25">
        <v>15000</v>
      </c>
      <c r="F3" s="25">
        <v>0</v>
      </c>
      <c r="G3" s="1" t="s">
        <v>367</v>
      </c>
      <c r="L3" t="str">
        <f>+CONCATENATE(G3,A2,"a")</f>
        <v>Zygosphaera10854a</v>
      </c>
      <c r="N3" s="26" t="s">
        <v>395</v>
      </c>
    </row>
    <row r="4" spans="1:14" x14ac:dyDescent="0.25">
      <c r="A4" s="2">
        <v>10856</v>
      </c>
      <c r="B4" s="2" t="s">
        <v>366</v>
      </c>
      <c r="C4" t="s">
        <v>727</v>
      </c>
      <c r="D4" t="s">
        <v>326</v>
      </c>
      <c r="E4" s="25">
        <v>5000</v>
      </c>
      <c r="F4" s="25">
        <v>0</v>
      </c>
      <c r="G4" s="1" t="s">
        <v>332</v>
      </c>
      <c r="L4" t="str">
        <f t="shared" si="0"/>
        <v>Nitzschia10856</v>
      </c>
      <c r="N4" s="26" t="s">
        <v>395</v>
      </c>
    </row>
    <row r="5" spans="1:14" x14ac:dyDescent="0.25">
      <c r="A5" s="2">
        <v>10857</v>
      </c>
      <c r="B5" s="2" t="s">
        <v>366</v>
      </c>
      <c r="C5" t="s">
        <v>727</v>
      </c>
      <c r="D5" t="s">
        <v>326</v>
      </c>
      <c r="E5" s="25">
        <v>1500</v>
      </c>
      <c r="F5" s="25">
        <v>0</v>
      </c>
      <c r="G5" s="1" t="s">
        <v>368</v>
      </c>
      <c r="L5" t="str">
        <f t="shared" si="0"/>
        <v>dinoflagellate10857</v>
      </c>
      <c r="N5" s="26" t="s">
        <v>395</v>
      </c>
    </row>
    <row r="6" spans="1:14" x14ac:dyDescent="0.25">
      <c r="A6" s="2">
        <v>10858</v>
      </c>
      <c r="B6" s="2" t="s">
        <v>366</v>
      </c>
      <c r="C6" t="s">
        <v>727</v>
      </c>
      <c r="D6" t="s">
        <v>326</v>
      </c>
      <c r="E6" s="25">
        <v>3500</v>
      </c>
      <c r="F6" s="25">
        <v>0</v>
      </c>
      <c r="G6" s="1" t="s">
        <v>332</v>
      </c>
      <c r="L6" t="str">
        <f t="shared" si="0"/>
        <v>Nitzschia10858</v>
      </c>
      <c r="N6" s="26" t="s">
        <v>395</v>
      </c>
    </row>
    <row r="7" spans="1:14" x14ac:dyDescent="0.25">
      <c r="A7" s="2">
        <v>10859</v>
      </c>
      <c r="B7" s="2" t="s">
        <v>366</v>
      </c>
      <c r="C7" t="s">
        <v>727</v>
      </c>
      <c r="D7" t="s">
        <v>326</v>
      </c>
      <c r="E7" s="25">
        <v>2500</v>
      </c>
      <c r="F7" s="25">
        <v>0</v>
      </c>
      <c r="G7" s="1" t="s">
        <v>359</v>
      </c>
      <c r="L7" t="str">
        <f t="shared" si="0"/>
        <v>Haslea10859</v>
      </c>
      <c r="N7" s="26" t="s">
        <v>395</v>
      </c>
    </row>
    <row r="8" spans="1:14" x14ac:dyDescent="0.25">
      <c r="A8" s="2">
        <v>10860</v>
      </c>
      <c r="B8" s="2" t="s">
        <v>366</v>
      </c>
      <c r="C8" t="s">
        <v>727</v>
      </c>
      <c r="D8" t="s">
        <v>326</v>
      </c>
      <c r="E8" s="25">
        <v>10000</v>
      </c>
      <c r="F8" s="25">
        <v>0</v>
      </c>
      <c r="G8" s="1" t="s">
        <v>359</v>
      </c>
      <c r="L8" t="str">
        <f>+CONCATENATE(G8,A7,"a")</f>
        <v>Haslea10859a</v>
      </c>
      <c r="N8" s="26" t="s">
        <v>395</v>
      </c>
    </row>
    <row r="9" spans="1:14" x14ac:dyDescent="0.25">
      <c r="A9" s="2">
        <v>10861</v>
      </c>
      <c r="B9" s="2" t="s">
        <v>366</v>
      </c>
      <c r="C9" t="s">
        <v>727</v>
      </c>
      <c r="D9" t="s">
        <v>326</v>
      </c>
      <c r="E9" s="25">
        <v>10000</v>
      </c>
      <c r="F9" s="25">
        <v>0</v>
      </c>
      <c r="G9" s="1" t="s">
        <v>359</v>
      </c>
      <c r="L9" t="str">
        <f>+CONCATENATE(G9,A7,"b")</f>
        <v>Haslea10859b</v>
      </c>
      <c r="N9" s="26" t="s">
        <v>395</v>
      </c>
    </row>
    <row r="10" spans="1:14" x14ac:dyDescent="0.25">
      <c r="A10" s="2">
        <v>10862</v>
      </c>
      <c r="B10" s="2" t="s">
        <v>366</v>
      </c>
      <c r="C10" t="s">
        <v>727</v>
      </c>
      <c r="D10" t="s">
        <v>326</v>
      </c>
      <c r="E10" s="25">
        <v>10000</v>
      </c>
      <c r="F10" s="25">
        <v>0</v>
      </c>
      <c r="G10" s="1" t="s">
        <v>359</v>
      </c>
      <c r="L10" t="str">
        <f>+CONCATENATE(G10,A7,"c")</f>
        <v>Haslea10859c</v>
      </c>
      <c r="N10" s="26" t="s">
        <v>395</v>
      </c>
    </row>
    <row r="11" spans="1:14" x14ac:dyDescent="0.25">
      <c r="A11" s="2">
        <v>10863</v>
      </c>
      <c r="B11" s="2" t="s">
        <v>366</v>
      </c>
      <c r="C11" t="s">
        <v>727</v>
      </c>
      <c r="D11" t="s">
        <v>326</v>
      </c>
      <c r="E11" s="25">
        <v>10000</v>
      </c>
      <c r="F11" s="25">
        <v>0</v>
      </c>
      <c r="G11" s="1" t="s">
        <v>369</v>
      </c>
      <c r="L11" t="str">
        <f t="shared" si="0"/>
        <v>Corisphaera10863</v>
      </c>
      <c r="N11" s="26" t="s">
        <v>395</v>
      </c>
    </row>
    <row r="12" spans="1:14" x14ac:dyDescent="0.25">
      <c r="A12" s="2">
        <v>10864</v>
      </c>
      <c r="B12" s="2" t="s">
        <v>366</v>
      </c>
      <c r="C12" t="s">
        <v>727</v>
      </c>
      <c r="D12" t="s">
        <v>326</v>
      </c>
      <c r="E12" s="25">
        <v>1000</v>
      </c>
      <c r="F12" s="25">
        <v>0</v>
      </c>
      <c r="G12" s="1" t="s">
        <v>361</v>
      </c>
      <c r="H12" t="s">
        <v>370</v>
      </c>
      <c r="L12" t="str">
        <f t="shared" si="0"/>
        <v>Thalassionema10864</v>
      </c>
      <c r="N12" s="26" t="s">
        <v>395</v>
      </c>
    </row>
    <row r="13" spans="1:14" x14ac:dyDescent="0.25">
      <c r="A13" s="2">
        <v>10865</v>
      </c>
      <c r="B13" s="2" t="s">
        <v>366</v>
      </c>
      <c r="C13" t="s">
        <v>727</v>
      </c>
      <c r="D13" t="s">
        <v>326</v>
      </c>
      <c r="E13" s="25">
        <v>8000</v>
      </c>
      <c r="F13" s="25">
        <v>0</v>
      </c>
      <c r="G13" s="1" t="s">
        <v>361</v>
      </c>
      <c r="H13" t="s">
        <v>370</v>
      </c>
      <c r="L13" t="str">
        <f>+CONCATENATE(G13,A12,"a")</f>
        <v>Thalassionema10864a</v>
      </c>
      <c r="N13" s="26" t="s">
        <v>395</v>
      </c>
    </row>
    <row r="14" spans="1:14" x14ac:dyDescent="0.25">
      <c r="A14" s="2">
        <v>10866</v>
      </c>
      <c r="B14" s="2" t="s">
        <v>366</v>
      </c>
      <c r="C14" t="s">
        <v>727</v>
      </c>
      <c r="D14" t="s">
        <v>326</v>
      </c>
      <c r="E14" s="25">
        <v>8000</v>
      </c>
      <c r="F14" s="25">
        <v>0</v>
      </c>
      <c r="G14" s="1" t="s">
        <v>361</v>
      </c>
      <c r="H14" t="s">
        <v>370</v>
      </c>
      <c r="L14" t="str">
        <f>+CONCATENATE(G14,A12,"b")</f>
        <v>Thalassionema10864b</v>
      </c>
      <c r="N14" s="26" t="s">
        <v>395</v>
      </c>
    </row>
    <row r="15" spans="1:14" s="33" customFormat="1" x14ac:dyDescent="0.25">
      <c r="A15" s="32">
        <v>10867</v>
      </c>
      <c r="B15" s="32" t="s">
        <v>366</v>
      </c>
      <c r="C15" t="s">
        <v>727</v>
      </c>
      <c r="D15" s="33" t="s">
        <v>326</v>
      </c>
      <c r="E15" s="34">
        <v>3500</v>
      </c>
      <c r="F15" s="34">
        <v>0</v>
      </c>
      <c r="G15" s="35" t="s">
        <v>329</v>
      </c>
      <c r="H15" s="33" t="s">
        <v>371</v>
      </c>
      <c r="L15" s="33" t="str">
        <f t="shared" si="0"/>
        <v>Syracosphaera10867</v>
      </c>
      <c r="N15" s="36" t="s">
        <v>395</v>
      </c>
    </row>
    <row r="16" spans="1:14" x14ac:dyDescent="0.25">
      <c r="A16" s="2">
        <v>10868</v>
      </c>
      <c r="B16" s="2" t="s">
        <v>366</v>
      </c>
      <c r="C16" t="s">
        <v>727</v>
      </c>
      <c r="D16" t="s">
        <v>326</v>
      </c>
      <c r="E16" s="25">
        <v>3500</v>
      </c>
      <c r="F16" s="25">
        <v>0</v>
      </c>
      <c r="G16" s="1" t="s">
        <v>329</v>
      </c>
      <c r="L16" t="str">
        <f t="shared" si="0"/>
        <v>Syracosphaera10868</v>
      </c>
      <c r="N16" s="26" t="s">
        <v>395</v>
      </c>
    </row>
    <row r="17" spans="1:14" x14ac:dyDescent="0.25">
      <c r="A17" s="2">
        <v>10869</v>
      </c>
      <c r="B17" s="2" t="s">
        <v>366</v>
      </c>
      <c r="C17" t="s">
        <v>727</v>
      </c>
      <c r="D17" t="s">
        <v>326</v>
      </c>
      <c r="E17" s="25">
        <v>5000</v>
      </c>
      <c r="F17" s="25">
        <v>0</v>
      </c>
      <c r="G17" s="1" t="s">
        <v>372</v>
      </c>
      <c r="L17" t="str">
        <f t="shared" si="0"/>
        <v>Calyptrosphaera10869</v>
      </c>
      <c r="N17" s="26" t="s">
        <v>395</v>
      </c>
    </row>
    <row r="18" spans="1:14" x14ac:dyDescent="0.25">
      <c r="A18" s="2">
        <v>10870</v>
      </c>
      <c r="B18" s="2" t="s">
        <v>366</v>
      </c>
      <c r="C18" t="s">
        <v>727</v>
      </c>
      <c r="D18" t="s">
        <v>326</v>
      </c>
      <c r="E18" s="25">
        <v>5000</v>
      </c>
      <c r="F18" s="25">
        <v>0</v>
      </c>
      <c r="G18" s="1" t="s">
        <v>332</v>
      </c>
      <c r="L18" t="str">
        <f t="shared" si="0"/>
        <v>Nitzschia10870</v>
      </c>
      <c r="N18" s="26" t="s">
        <v>395</v>
      </c>
    </row>
    <row r="19" spans="1:14" x14ac:dyDescent="0.25">
      <c r="A19" s="2">
        <v>10871</v>
      </c>
      <c r="B19" s="2" t="s">
        <v>366</v>
      </c>
      <c r="C19" t="s">
        <v>727</v>
      </c>
      <c r="D19" t="s">
        <v>326</v>
      </c>
      <c r="E19" s="25">
        <v>9000</v>
      </c>
      <c r="F19" s="25">
        <v>0</v>
      </c>
      <c r="G19" s="1" t="s">
        <v>363</v>
      </c>
      <c r="L19" t="str">
        <f t="shared" si="0"/>
        <v>Prorocentrum10871</v>
      </c>
      <c r="N19" s="26" t="s">
        <v>395</v>
      </c>
    </row>
    <row r="20" spans="1:14" x14ac:dyDescent="0.25">
      <c r="A20" s="2">
        <v>10872</v>
      </c>
      <c r="B20" s="2" t="s">
        <v>366</v>
      </c>
      <c r="C20" t="s">
        <v>727</v>
      </c>
      <c r="D20" t="s">
        <v>326</v>
      </c>
      <c r="E20" s="25">
        <v>5000</v>
      </c>
      <c r="F20" s="25">
        <v>0</v>
      </c>
      <c r="G20" s="1" t="s">
        <v>313</v>
      </c>
      <c r="H20" t="s">
        <v>373</v>
      </c>
      <c r="L20" t="str">
        <f t="shared" si="0"/>
        <v>Umbellosphaera10872</v>
      </c>
      <c r="N20" s="26" t="s">
        <v>395</v>
      </c>
    </row>
    <row r="21" spans="1:14" x14ac:dyDescent="0.25">
      <c r="A21" s="2">
        <v>10873</v>
      </c>
      <c r="B21" s="2" t="s">
        <v>366</v>
      </c>
      <c r="C21" t="s">
        <v>727</v>
      </c>
      <c r="D21" t="s">
        <v>326</v>
      </c>
      <c r="E21" s="25">
        <v>5000</v>
      </c>
      <c r="F21" s="25">
        <v>0</v>
      </c>
      <c r="G21" s="1" t="s">
        <v>374</v>
      </c>
      <c r="H21" t="s">
        <v>375</v>
      </c>
      <c r="L21" t="str">
        <f t="shared" si="0"/>
        <v>Syracolithus10873</v>
      </c>
      <c r="N21" s="26" t="s">
        <v>395</v>
      </c>
    </row>
    <row r="22" spans="1:14" x14ac:dyDescent="0.25">
      <c r="A22" s="2">
        <v>10874</v>
      </c>
      <c r="B22" s="2" t="s">
        <v>366</v>
      </c>
      <c r="C22" t="s">
        <v>727</v>
      </c>
      <c r="D22" t="s">
        <v>326</v>
      </c>
      <c r="E22" s="25">
        <v>15000</v>
      </c>
      <c r="F22" s="25">
        <v>0</v>
      </c>
      <c r="G22" s="1" t="s">
        <v>226</v>
      </c>
      <c r="L22" t="str">
        <f t="shared" si="0"/>
        <v>Dactyliosolen10874</v>
      </c>
      <c r="N22" s="26" t="s">
        <v>395</v>
      </c>
    </row>
    <row r="23" spans="1:14" x14ac:dyDescent="0.25">
      <c r="A23" s="2">
        <v>10875</v>
      </c>
      <c r="B23" s="2" t="s">
        <v>366</v>
      </c>
      <c r="C23" t="s">
        <v>727</v>
      </c>
      <c r="D23" t="s">
        <v>326</v>
      </c>
      <c r="E23" s="25">
        <v>4000</v>
      </c>
      <c r="F23" s="25">
        <v>0</v>
      </c>
      <c r="G23" s="1" t="s">
        <v>226</v>
      </c>
      <c r="L23" t="str">
        <f>+CONCATENATE(G23,A22,"a")</f>
        <v>Dactyliosolen10874a</v>
      </c>
      <c r="N23" s="26" t="s">
        <v>395</v>
      </c>
    </row>
    <row r="24" spans="1:14" x14ac:dyDescent="0.25">
      <c r="A24" s="2">
        <v>10876</v>
      </c>
      <c r="B24" s="2" t="s">
        <v>366</v>
      </c>
      <c r="C24" t="s">
        <v>727</v>
      </c>
      <c r="D24" t="s">
        <v>326</v>
      </c>
      <c r="E24" s="25">
        <v>15000</v>
      </c>
      <c r="F24" s="25">
        <v>0</v>
      </c>
      <c r="G24" s="1" t="s">
        <v>367</v>
      </c>
      <c r="L24" t="str">
        <f t="shared" si="0"/>
        <v>Zygosphaera10876</v>
      </c>
      <c r="N24" s="26" t="s">
        <v>395</v>
      </c>
    </row>
    <row r="25" spans="1:14" x14ac:dyDescent="0.25">
      <c r="A25" s="2">
        <v>10877</v>
      </c>
      <c r="B25" s="2" t="s">
        <v>366</v>
      </c>
      <c r="C25" t="s">
        <v>727</v>
      </c>
      <c r="D25" t="s">
        <v>326</v>
      </c>
      <c r="E25" s="25">
        <v>5000</v>
      </c>
      <c r="F25" s="25">
        <v>0</v>
      </c>
      <c r="G25" s="1" t="s">
        <v>329</v>
      </c>
      <c r="L25" t="str">
        <f t="shared" si="0"/>
        <v>Syracosphaera10877</v>
      </c>
      <c r="N25" s="26" t="s">
        <v>395</v>
      </c>
    </row>
    <row r="26" spans="1:14" x14ac:dyDescent="0.25">
      <c r="A26" s="2">
        <v>10878</v>
      </c>
      <c r="B26" s="2" t="s">
        <v>366</v>
      </c>
      <c r="C26" t="s">
        <v>727</v>
      </c>
      <c r="D26" t="s">
        <v>326</v>
      </c>
      <c r="E26" s="25">
        <v>10000</v>
      </c>
      <c r="F26" s="25">
        <v>0</v>
      </c>
      <c r="G26" s="1" t="s">
        <v>361</v>
      </c>
      <c r="L26" t="str">
        <f t="shared" si="0"/>
        <v>Thalassionema10878</v>
      </c>
      <c r="N26" s="26" t="s">
        <v>395</v>
      </c>
    </row>
    <row r="27" spans="1:14" x14ac:dyDescent="0.25">
      <c r="A27" s="2">
        <v>10879</v>
      </c>
      <c r="B27" s="2" t="s">
        <v>366</v>
      </c>
      <c r="C27" t="s">
        <v>727</v>
      </c>
      <c r="D27" t="s">
        <v>326</v>
      </c>
      <c r="E27" s="25">
        <v>750</v>
      </c>
      <c r="F27" s="25">
        <v>0</v>
      </c>
      <c r="G27" s="1" t="s">
        <v>376</v>
      </c>
      <c r="L27" t="str">
        <f t="shared" si="0"/>
        <v>Ceratium10879</v>
      </c>
      <c r="N27" s="26" t="s">
        <v>395</v>
      </c>
    </row>
    <row r="28" spans="1:14" x14ac:dyDescent="0.25">
      <c r="A28" s="2">
        <v>10880</v>
      </c>
      <c r="B28" s="2" t="s">
        <v>366</v>
      </c>
      <c r="C28" t="s">
        <v>727</v>
      </c>
      <c r="D28" t="s">
        <v>326</v>
      </c>
      <c r="E28" s="25">
        <v>5000</v>
      </c>
      <c r="F28" s="25">
        <v>0</v>
      </c>
      <c r="G28" s="1" t="s">
        <v>368</v>
      </c>
      <c r="L28" t="str">
        <f t="shared" si="0"/>
        <v>dinoflagellate10880</v>
      </c>
      <c r="N28" s="26" t="s">
        <v>395</v>
      </c>
    </row>
    <row r="29" spans="1:14" x14ac:dyDescent="0.25">
      <c r="A29" s="2">
        <v>10881</v>
      </c>
      <c r="B29" s="2" t="s">
        <v>366</v>
      </c>
      <c r="C29" t="s">
        <v>727</v>
      </c>
      <c r="D29" t="s">
        <v>326</v>
      </c>
      <c r="E29" s="25">
        <v>3500</v>
      </c>
      <c r="F29" s="25">
        <v>0</v>
      </c>
      <c r="G29" s="1" t="s">
        <v>377</v>
      </c>
      <c r="L29" t="str">
        <f t="shared" si="0"/>
        <v>Acanthoica10881</v>
      </c>
      <c r="N29" s="26" t="s">
        <v>395</v>
      </c>
    </row>
    <row r="30" spans="1:14" x14ac:dyDescent="0.25">
      <c r="A30" s="2">
        <v>10882</v>
      </c>
      <c r="B30" s="2" t="s">
        <v>366</v>
      </c>
      <c r="C30" t="s">
        <v>727</v>
      </c>
      <c r="D30" t="s">
        <v>326</v>
      </c>
      <c r="E30" s="25">
        <v>10000</v>
      </c>
      <c r="F30" s="25">
        <v>0</v>
      </c>
      <c r="G30" s="1" t="s">
        <v>377</v>
      </c>
      <c r="L30" t="str">
        <f>+CONCATENATE(G30,A29,"a")</f>
        <v>Acanthoica10881a</v>
      </c>
      <c r="N30" s="26" t="s">
        <v>395</v>
      </c>
    </row>
    <row r="31" spans="1:14" x14ac:dyDescent="0.25">
      <c r="A31" s="2">
        <v>10883</v>
      </c>
      <c r="B31" s="2" t="s">
        <v>366</v>
      </c>
      <c r="C31" t="s">
        <v>727</v>
      </c>
      <c r="D31" t="s">
        <v>326</v>
      </c>
      <c r="E31" s="25">
        <v>19000</v>
      </c>
      <c r="F31" s="25">
        <v>0</v>
      </c>
      <c r="G31" s="1" t="s">
        <v>367</v>
      </c>
      <c r="L31" t="str">
        <f t="shared" si="0"/>
        <v>Zygosphaera10883</v>
      </c>
      <c r="N31" s="26" t="s">
        <v>395</v>
      </c>
    </row>
    <row r="32" spans="1:14" x14ac:dyDescent="0.25">
      <c r="A32" s="2">
        <v>10884</v>
      </c>
      <c r="B32" s="2" t="s">
        <v>366</v>
      </c>
      <c r="C32" t="s">
        <v>727</v>
      </c>
      <c r="D32" t="s">
        <v>326</v>
      </c>
      <c r="E32" s="25">
        <v>6000</v>
      </c>
      <c r="F32" s="25">
        <v>0</v>
      </c>
      <c r="G32" s="1" t="s">
        <v>332</v>
      </c>
      <c r="L32" t="str">
        <f t="shared" si="0"/>
        <v>Nitzschia10884</v>
      </c>
      <c r="N32" s="26" t="s">
        <v>395</v>
      </c>
    </row>
    <row r="33" spans="1:14" x14ac:dyDescent="0.25">
      <c r="A33" s="2">
        <v>10885</v>
      </c>
      <c r="B33" s="2" t="s">
        <v>366</v>
      </c>
      <c r="C33" t="s">
        <v>727</v>
      </c>
      <c r="D33" t="s">
        <v>326</v>
      </c>
      <c r="E33" s="25">
        <v>3500</v>
      </c>
      <c r="F33" s="25">
        <v>0</v>
      </c>
      <c r="G33" s="1" t="s">
        <v>356</v>
      </c>
      <c r="L33" t="str">
        <f t="shared" si="0"/>
        <v>Chaetoceros10885</v>
      </c>
      <c r="N33" s="26" t="s">
        <v>395</v>
      </c>
    </row>
    <row r="34" spans="1:14" x14ac:dyDescent="0.25">
      <c r="A34" s="2">
        <v>10886</v>
      </c>
      <c r="B34" s="2" t="s">
        <v>366</v>
      </c>
      <c r="C34" t="s">
        <v>727</v>
      </c>
      <c r="D34" t="s">
        <v>326</v>
      </c>
      <c r="E34" s="25">
        <v>500</v>
      </c>
      <c r="F34" s="25">
        <v>0</v>
      </c>
      <c r="G34" s="1" t="s">
        <v>356</v>
      </c>
      <c r="L34" t="str">
        <f>+CONCATENATE(G34,A33,"a")</f>
        <v>Chaetoceros10885a</v>
      </c>
      <c r="N34" s="26" t="s">
        <v>395</v>
      </c>
    </row>
    <row r="35" spans="1:14" x14ac:dyDescent="0.25">
      <c r="A35" s="2">
        <v>10887</v>
      </c>
      <c r="B35" s="2" t="s">
        <v>366</v>
      </c>
      <c r="C35" t="s">
        <v>727</v>
      </c>
      <c r="D35" t="s">
        <v>326</v>
      </c>
      <c r="E35" s="25">
        <v>5000</v>
      </c>
      <c r="F35" s="25">
        <v>0</v>
      </c>
      <c r="G35" s="1" t="s">
        <v>313</v>
      </c>
      <c r="H35" t="s">
        <v>373</v>
      </c>
      <c r="L35" t="str">
        <f t="shared" si="0"/>
        <v>Umbellosphaera10887</v>
      </c>
      <c r="N35" s="26" t="s">
        <v>395</v>
      </c>
    </row>
    <row r="36" spans="1:14" x14ac:dyDescent="0.25">
      <c r="A36" s="2">
        <v>10888</v>
      </c>
      <c r="B36" s="2" t="s">
        <v>366</v>
      </c>
      <c r="C36" t="s">
        <v>727</v>
      </c>
      <c r="D36" t="s">
        <v>326</v>
      </c>
      <c r="E36" s="25">
        <v>20000</v>
      </c>
      <c r="F36" s="25">
        <v>0</v>
      </c>
      <c r="G36" s="1" t="s">
        <v>327</v>
      </c>
      <c r="L36" t="str">
        <f t="shared" si="0"/>
        <v>Gephyrocapsa10888</v>
      </c>
      <c r="N36" s="26" t="s">
        <v>395</v>
      </c>
    </row>
    <row r="37" spans="1:14" x14ac:dyDescent="0.25">
      <c r="A37" s="2">
        <v>10889</v>
      </c>
      <c r="B37" s="2" t="s">
        <v>366</v>
      </c>
      <c r="C37" t="s">
        <v>727</v>
      </c>
      <c r="D37" t="s">
        <v>326</v>
      </c>
      <c r="E37" s="25">
        <v>5000</v>
      </c>
      <c r="F37" s="25">
        <v>0</v>
      </c>
      <c r="G37" s="1" t="s">
        <v>374</v>
      </c>
      <c r="L37" t="str">
        <f t="shared" si="0"/>
        <v>Syracolithus10889</v>
      </c>
      <c r="N37" s="26" t="s">
        <v>395</v>
      </c>
    </row>
    <row r="38" spans="1:14" x14ac:dyDescent="0.25">
      <c r="A38" s="2">
        <v>10890</v>
      </c>
      <c r="B38" s="2" t="s">
        <v>366</v>
      </c>
      <c r="C38" t="s">
        <v>727</v>
      </c>
      <c r="D38" t="s">
        <v>326</v>
      </c>
      <c r="E38" s="25">
        <v>6000</v>
      </c>
      <c r="F38" s="25">
        <v>0</v>
      </c>
      <c r="G38" s="1" t="s">
        <v>329</v>
      </c>
      <c r="L38" t="str">
        <f t="shared" si="0"/>
        <v>Syracosphaera10890</v>
      </c>
      <c r="N38" s="26" t="s">
        <v>395</v>
      </c>
    </row>
    <row r="39" spans="1:14" x14ac:dyDescent="0.25">
      <c r="A39" s="2">
        <v>10891</v>
      </c>
      <c r="B39" s="2" t="s">
        <v>366</v>
      </c>
      <c r="C39" t="s">
        <v>727</v>
      </c>
      <c r="D39" t="s">
        <v>326</v>
      </c>
      <c r="E39" s="25">
        <v>5000</v>
      </c>
      <c r="F39" s="25">
        <v>0</v>
      </c>
      <c r="G39" s="1" t="s">
        <v>372</v>
      </c>
      <c r="L39" t="str">
        <f t="shared" si="0"/>
        <v>Calyptrosphaera10891</v>
      </c>
      <c r="N39" s="26" t="s">
        <v>395</v>
      </c>
    </row>
    <row r="40" spans="1:14" x14ac:dyDescent="0.25">
      <c r="A40" s="2">
        <v>10892</v>
      </c>
      <c r="B40" s="2" t="s">
        <v>366</v>
      </c>
      <c r="C40" t="s">
        <v>727</v>
      </c>
      <c r="D40" t="s">
        <v>326</v>
      </c>
      <c r="E40" s="25">
        <v>10000</v>
      </c>
      <c r="F40" s="25">
        <v>0</v>
      </c>
      <c r="G40" s="1" t="s">
        <v>332</v>
      </c>
      <c r="L40" t="str">
        <f t="shared" si="0"/>
        <v>Nitzschia10892</v>
      </c>
      <c r="N40" s="26" t="s">
        <v>395</v>
      </c>
    </row>
    <row r="41" spans="1:14" x14ac:dyDescent="0.25">
      <c r="A41" s="2">
        <v>10893</v>
      </c>
      <c r="B41" s="2" t="s">
        <v>366</v>
      </c>
      <c r="C41" t="s">
        <v>727</v>
      </c>
      <c r="D41" t="s">
        <v>326</v>
      </c>
      <c r="E41" s="25">
        <v>15000</v>
      </c>
      <c r="F41" s="25">
        <v>0</v>
      </c>
      <c r="G41" s="1" t="s">
        <v>380</v>
      </c>
      <c r="I41" t="s">
        <v>739</v>
      </c>
      <c r="L41" t="str">
        <f t="shared" si="0"/>
        <v>Homozygosphaera10893</v>
      </c>
      <c r="N41" s="26" t="s">
        <v>395</v>
      </c>
    </row>
    <row r="42" spans="1:14" s="33" customFormat="1" x14ac:dyDescent="0.25">
      <c r="A42" s="32">
        <v>10894</v>
      </c>
      <c r="B42" s="32" t="s">
        <v>366</v>
      </c>
      <c r="C42" t="s">
        <v>727</v>
      </c>
      <c r="D42" s="33" t="s">
        <v>326</v>
      </c>
      <c r="E42" s="34">
        <v>3000</v>
      </c>
      <c r="F42" s="34">
        <v>0</v>
      </c>
      <c r="G42" s="35" t="s">
        <v>368</v>
      </c>
      <c r="L42" s="33" t="str">
        <f t="shared" si="0"/>
        <v>dinoflagellate10894</v>
      </c>
      <c r="N42" s="36" t="s">
        <v>395</v>
      </c>
    </row>
    <row r="43" spans="1:14" x14ac:dyDescent="0.25">
      <c r="A43" s="2">
        <v>10895</v>
      </c>
      <c r="B43" s="2" t="s">
        <v>366</v>
      </c>
      <c r="C43" t="s">
        <v>727</v>
      </c>
      <c r="D43" t="s">
        <v>326</v>
      </c>
      <c r="E43" s="25">
        <v>18000</v>
      </c>
      <c r="F43" s="25">
        <v>0</v>
      </c>
      <c r="G43" s="1" t="s">
        <v>378</v>
      </c>
      <c r="L43" t="str">
        <f t="shared" si="0"/>
        <v>Sphaerocalyptra10895</v>
      </c>
      <c r="N43" s="26" t="s">
        <v>395</v>
      </c>
    </row>
    <row r="44" spans="1:14" x14ac:dyDescent="0.25">
      <c r="A44" s="2">
        <v>10896</v>
      </c>
      <c r="B44" s="2" t="s">
        <v>366</v>
      </c>
      <c r="C44" t="s">
        <v>727</v>
      </c>
      <c r="D44" t="s">
        <v>326</v>
      </c>
      <c r="E44" s="25">
        <v>10000</v>
      </c>
      <c r="F44" s="25">
        <v>0</v>
      </c>
      <c r="G44" s="1" t="s">
        <v>369</v>
      </c>
      <c r="L44" t="str">
        <f t="shared" si="0"/>
        <v>Corisphaera10896</v>
      </c>
      <c r="N44" s="26" t="s">
        <v>395</v>
      </c>
    </row>
    <row r="45" spans="1:14" x14ac:dyDescent="0.25">
      <c r="A45" s="2">
        <v>10897</v>
      </c>
      <c r="B45" s="2" t="s">
        <v>366</v>
      </c>
      <c r="C45" t="s">
        <v>727</v>
      </c>
      <c r="D45" t="s">
        <v>326</v>
      </c>
      <c r="E45" s="25">
        <v>6500</v>
      </c>
      <c r="F45" s="25">
        <v>0</v>
      </c>
      <c r="G45" s="1" t="s">
        <v>379</v>
      </c>
      <c r="L45" t="str">
        <f t="shared" si="0"/>
        <v>Coccolithus10897</v>
      </c>
      <c r="N45" s="26" t="s">
        <v>395</v>
      </c>
    </row>
    <row r="46" spans="1:14" x14ac:dyDescent="0.25">
      <c r="A46" s="2">
        <v>10898</v>
      </c>
      <c r="B46" s="2" t="s">
        <v>366</v>
      </c>
      <c r="C46" t="s">
        <v>727</v>
      </c>
      <c r="D46" t="s">
        <v>326</v>
      </c>
      <c r="E46" s="25">
        <v>1000</v>
      </c>
      <c r="F46" s="25">
        <v>0</v>
      </c>
      <c r="G46" s="1" t="s">
        <v>356</v>
      </c>
      <c r="L46" t="str">
        <f t="shared" si="0"/>
        <v>Chaetoceros10898</v>
      </c>
      <c r="N46" s="26" t="s">
        <v>395</v>
      </c>
    </row>
    <row r="47" spans="1:14" x14ac:dyDescent="0.25">
      <c r="A47" s="2">
        <v>10899</v>
      </c>
      <c r="B47" s="2" t="s">
        <v>366</v>
      </c>
      <c r="C47" t="s">
        <v>727</v>
      </c>
      <c r="D47" t="s">
        <v>326</v>
      </c>
      <c r="E47" s="25">
        <v>8600</v>
      </c>
      <c r="F47" s="25">
        <v>0</v>
      </c>
      <c r="G47" s="1" t="s">
        <v>380</v>
      </c>
      <c r="L47" t="str">
        <f t="shared" si="0"/>
        <v>Homozygosphaera10899</v>
      </c>
      <c r="N47" s="26" t="s">
        <v>395</v>
      </c>
    </row>
    <row r="48" spans="1:14" x14ac:dyDescent="0.25">
      <c r="A48" s="2">
        <v>10900</v>
      </c>
      <c r="B48" s="2" t="s">
        <v>366</v>
      </c>
      <c r="C48" t="s">
        <v>727</v>
      </c>
      <c r="D48" t="s">
        <v>326</v>
      </c>
      <c r="E48" s="25">
        <v>1000</v>
      </c>
      <c r="F48" s="25">
        <v>0</v>
      </c>
      <c r="G48" s="1" t="s">
        <v>376</v>
      </c>
      <c r="L48" t="str">
        <f t="shared" si="0"/>
        <v>Ceratium10900</v>
      </c>
      <c r="N48" s="26" t="s">
        <v>395</v>
      </c>
    </row>
    <row r="49" spans="1:14" x14ac:dyDescent="0.25">
      <c r="A49" s="2">
        <v>10901</v>
      </c>
      <c r="B49" s="2" t="s">
        <v>366</v>
      </c>
      <c r="C49" t="s">
        <v>727</v>
      </c>
      <c r="D49" t="s">
        <v>326</v>
      </c>
      <c r="E49" s="25">
        <v>7500</v>
      </c>
      <c r="F49" s="25">
        <v>0</v>
      </c>
      <c r="G49" s="1" t="s">
        <v>316</v>
      </c>
      <c r="H49" t="s">
        <v>381</v>
      </c>
      <c r="L49" t="str">
        <f t="shared" si="0"/>
        <v>Rhabdosphaera10901</v>
      </c>
      <c r="N49" s="26" t="s">
        <v>395</v>
      </c>
    </row>
    <row r="50" spans="1:14" x14ac:dyDescent="0.25">
      <c r="A50" s="2">
        <v>10902</v>
      </c>
      <c r="B50" s="2" t="s">
        <v>366</v>
      </c>
      <c r="C50" t="s">
        <v>727</v>
      </c>
      <c r="D50" t="s">
        <v>326</v>
      </c>
      <c r="E50" s="25">
        <v>3300</v>
      </c>
      <c r="F50" s="25">
        <v>0</v>
      </c>
      <c r="G50" s="1" t="s">
        <v>354</v>
      </c>
      <c r="H50" t="s">
        <v>382</v>
      </c>
      <c r="L50" t="str">
        <f t="shared" si="0"/>
        <v>Hemiaulus10902</v>
      </c>
      <c r="N50" s="26" t="s">
        <v>395</v>
      </c>
    </row>
    <row r="51" spans="1:14" x14ac:dyDescent="0.25">
      <c r="A51" s="2">
        <v>10903</v>
      </c>
      <c r="B51" s="2" t="s">
        <v>366</v>
      </c>
      <c r="C51" t="s">
        <v>727</v>
      </c>
      <c r="D51" t="s">
        <v>326</v>
      </c>
      <c r="E51" s="25">
        <v>2000</v>
      </c>
      <c r="F51" s="25">
        <v>0</v>
      </c>
      <c r="G51" s="1" t="s">
        <v>335</v>
      </c>
      <c r="L51" t="str">
        <f t="shared" si="0"/>
        <v>naviculoid10903</v>
      </c>
      <c r="N51" s="26" t="s">
        <v>395</v>
      </c>
    </row>
    <row r="52" spans="1:14" x14ac:dyDescent="0.25">
      <c r="A52" s="2">
        <v>10904</v>
      </c>
      <c r="B52" s="2" t="s">
        <v>366</v>
      </c>
      <c r="C52" t="s">
        <v>727</v>
      </c>
      <c r="D52" t="s">
        <v>326</v>
      </c>
      <c r="E52" s="25">
        <v>5000</v>
      </c>
      <c r="F52" s="25">
        <v>0</v>
      </c>
      <c r="G52" s="1" t="s">
        <v>368</v>
      </c>
      <c r="L52" t="str">
        <f t="shared" si="0"/>
        <v>dinoflagellate10904</v>
      </c>
      <c r="N52" s="26" t="s">
        <v>395</v>
      </c>
    </row>
    <row r="53" spans="1:14" x14ac:dyDescent="0.25">
      <c r="A53" s="2">
        <v>10905</v>
      </c>
      <c r="B53" s="2" t="s">
        <v>366</v>
      </c>
      <c r="C53" t="s">
        <v>727</v>
      </c>
      <c r="D53" t="s">
        <v>326</v>
      </c>
      <c r="E53" s="25">
        <v>4000</v>
      </c>
      <c r="F53" s="25">
        <v>0</v>
      </c>
      <c r="G53" s="1" t="s">
        <v>329</v>
      </c>
      <c r="H53" t="s">
        <v>371</v>
      </c>
      <c r="L53" t="str">
        <f t="shared" si="0"/>
        <v>Syracosphaera10905</v>
      </c>
      <c r="N53" s="26" t="s">
        <v>395</v>
      </c>
    </row>
    <row r="54" spans="1:14" x14ac:dyDescent="0.25">
      <c r="A54" s="2">
        <v>10906</v>
      </c>
      <c r="B54" s="2" t="s">
        <v>366</v>
      </c>
      <c r="C54" t="s">
        <v>727</v>
      </c>
      <c r="D54" t="s">
        <v>326</v>
      </c>
      <c r="E54" s="25">
        <v>10000</v>
      </c>
      <c r="F54" s="25">
        <v>0</v>
      </c>
      <c r="G54" s="1" t="s">
        <v>329</v>
      </c>
      <c r="H54" t="s">
        <v>371</v>
      </c>
      <c r="L54" t="str">
        <f>+CONCATENATE(G54,A53,"a")</f>
        <v>Syracosphaera10905a</v>
      </c>
      <c r="N54" s="26" t="s">
        <v>395</v>
      </c>
    </row>
    <row r="55" spans="1:14" x14ac:dyDescent="0.25">
      <c r="A55" s="2">
        <v>10907</v>
      </c>
      <c r="B55" s="2" t="s">
        <v>366</v>
      </c>
      <c r="C55" t="s">
        <v>727</v>
      </c>
      <c r="D55" t="s">
        <v>326</v>
      </c>
      <c r="E55" s="25">
        <v>6000</v>
      </c>
      <c r="F55" s="25">
        <v>0</v>
      </c>
      <c r="G55" s="1" t="s">
        <v>383</v>
      </c>
      <c r="H55" t="s">
        <v>384</v>
      </c>
      <c r="L55" t="str">
        <f t="shared" si="0"/>
        <v>Umbilicosphaera10907</v>
      </c>
      <c r="N55" s="26" t="s">
        <v>395</v>
      </c>
    </row>
    <row r="56" spans="1:14" x14ac:dyDescent="0.25">
      <c r="A56" s="2">
        <v>10908</v>
      </c>
      <c r="B56" s="2" t="s">
        <v>366</v>
      </c>
      <c r="C56" t="s">
        <v>727</v>
      </c>
      <c r="D56" t="s">
        <v>326</v>
      </c>
      <c r="E56" s="25">
        <v>10000</v>
      </c>
      <c r="F56" s="25">
        <v>0</v>
      </c>
      <c r="G56" s="1" t="s">
        <v>329</v>
      </c>
      <c r="L56" t="str">
        <f t="shared" si="0"/>
        <v>Syracosphaera10908</v>
      </c>
      <c r="N56" s="26" t="s">
        <v>395</v>
      </c>
    </row>
    <row r="57" spans="1:14" s="33" customFormat="1" x14ac:dyDescent="0.25">
      <c r="A57" s="32">
        <v>10909</v>
      </c>
      <c r="B57" s="32" t="s">
        <v>366</v>
      </c>
      <c r="C57" t="s">
        <v>727</v>
      </c>
      <c r="D57" s="33" t="s">
        <v>326</v>
      </c>
      <c r="E57" s="34">
        <v>5000</v>
      </c>
      <c r="F57" s="34">
        <v>0</v>
      </c>
      <c r="G57" s="35" t="s">
        <v>609</v>
      </c>
      <c r="L57" s="33" t="str">
        <f t="shared" si="0"/>
        <v>Oxytoxum10909</v>
      </c>
      <c r="N57" s="36" t="s">
        <v>395</v>
      </c>
    </row>
    <row r="58" spans="1:14" s="33" customFormat="1" x14ac:dyDescent="0.25">
      <c r="A58" s="32">
        <v>10910</v>
      </c>
      <c r="B58" s="32" t="s">
        <v>366</v>
      </c>
      <c r="C58" t="s">
        <v>727</v>
      </c>
      <c r="D58" s="33" t="s">
        <v>326</v>
      </c>
      <c r="E58" s="34">
        <v>6000</v>
      </c>
      <c r="F58" s="34">
        <v>0</v>
      </c>
      <c r="G58" s="35" t="s">
        <v>374</v>
      </c>
      <c r="L58" s="33" t="str">
        <f t="shared" si="0"/>
        <v>Syracolithus10910</v>
      </c>
      <c r="N58" s="36" t="s">
        <v>395</v>
      </c>
    </row>
    <row r="59" spans="1:14" x14ac:dyDescent="0.25">
      <c r="A59" s="2">
        <v>10911</v>
      </c>
      <c r="B59" s="2" t="s">
        <v>366</v>
      </c>
      <c r="C59" t="s">
        <v>727</v>
      </c>
      <c r="D59" t="s">
        <v>326</v>
      </c>
      <c r="E59" s="25">
        <v>2000</v>
      </c>
      <c r="F59" s="25">
        <v>0</v>
      </c>
      <c r="G59" s="1" t="s">
        <v>385</v>
      </c>
      <c r="L59" t="str">
        <f t="shared" si="0"/>
        <v>Asteromphalus10911</v>
      </c>
      <c r="N59" s="26" t="s">
        <v>395</v>
      </c>
    </row>
    <row r="60" spans="1:14" x14ac:dyDescent="0.25">
      <c r="A60" s="2">
        <v>10912</v>
      </c>
      <c r="B60" s="2" t="s">
        <v>366</v>
      </c>
      <c r="C60" t="s">
        <v>727</v>
      </c>
      <c r="D60" t="s">
        <v>326</v>
      </c>
      <c r="E60" s="25">
        <v>4000</v>
      </c>
      <c r="F60" s="25">
        <v>0</v>
      </c>
      <c r="G60" t="s">
        <v>372</v>
      </c>
      <c r="H60" t="s">
        <v>603</v>
      </c>
      <c r="L60" t="str">
        <f t="shared" si="0"/>
        <v>Calyptrosphaera10912</v>
      </c>
      <c r="N60" s="26" t="s">
        <v>395</v>
      </c>
    </row>
    <row r="61" spans="1:14" x14ac:dyDescent="0.25">
      <c r="A61" s="2">
        <v>10913</v>
      </c>
      <c r="B61" s="2" t="s">
        <v>366</v>
      </c>
      <c r="C61" t="s">
        <v>727</v>
      </c>
      <c r="D61" t="s">
        <v>326</v>
      </c>
      <c r="E61" s="25">
        <v>15000</v>
      </c>
      <c r="F61" s="25">
        <v>0</v>
      </c>
      <c r="G61" t="s">
        <v>372</v>
      </c>
      <c r="H61" t="s">
        <v>603</v>
      </c>
      <c r="L61" t="str">
        <f>+CONCATENATE(G61,A60,"a")</f>
        <v>Calyptrosphaera10912a</v>
      </c>
      <c r="N61" s="26" t="s">
        <v>395</v>
      </c>
    </row>
    <row r="62" spans="1:14" x14ac:dyDescent="0.25">
      <c r="A62" s="2">
        <v>10914</v>
      </c>
      <c r="B62" s="2" t="s">
        <v>366</v>
      </c>
      <c r="C62" t="s">
        <v>727</v>
      </c>
      <c r="D62" t="s">
        <v>326</v>
      </c>
      <c r="E62" s="25">
        <v>2000</v>
      </c>
      <c r="F62" s="25">
        <v>0</v>
      </c>
      <c r="G62" s="1" t="s">
        <v>332</v>
      </c>
      <c r="L62" t="str">
        <f t="shared" si="0"/>
        <v>Nitzschia10914</v>
      </c>
      <c r="N62" s="26" t="s">
        <v>395</v>
      </c>
    </row>
    <row r="63" spans="1:14" x14ac:dyDescent="0.25">
      <c r="A63" s="2">
        <v>10915</v>
      </c>
      <c r="B63" s="2" t="s">
        <v>366</v>
      </c>
      <c r="C63" t="s">
        <v>727</v>
      </c>
      <c r="D63" t="s">
        <v>326</v>
      </c>
      <c r="E63" s="25">
        <v>10000</v>
      </c>
      <c r="F63" s="25">
        <v>0</v>
      </c>
      <c r="G63" s="1" t="s">
        <v>332</v>
      </c>
      <c r="L63" t="str">
        <f t="shared" si="0"/>
        <v>Nitzschia10915</v>
      </c>
      <c r="N63" s="26" t="s">
        <v>395</v>
      </c>
    </row>
    <row r="64" spans="1:14" x14ac:dyDescent="0.25">
      <c r="A64" s="2">
        <v>10916</v>
      </c>
      <c r="B64" s="2" t="s">
        <v>366</v>
      </c>
      <c r="C64" t="s">
        <v>727</v>
      </c>
      <c r="D64" t="s">
        <v>326</v>
      </c>
      <c r="E64" s="25">
        <v>5000</v>
      </c>
      <c r="F64" s="25">
        <v>0</v>
      </c>
      <c r="G64" s="1" t="s">
        <v>329</v>
      </c>
      <c r="L64" t="str">
        <f t="shared" si="0"/>
        <v>Syracosphaera10916</v>
      </c>
      <c r="N64" s="26" t="s">
        <v>395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B1" workbookViewId="0">
      <selection activeCell="F11" sqref="F11"/>
    </sheetView>
  </sheetViews>
  <sheetFormatPr defaultRowHeight="15" x14ac:dyDescent="0.25"/>
  <cols>
    <col min="1" max="1" width="27.7109375" customWidth="1"/>
    <col min="2" max="2" width="16" customWidth="1"/>
    <col min="3" max="3" width="12.42578125" customWidth="1"/>
    <col min="5" max="5" width="5" customWidth="1"/>
  </cols>
  <sheetData>
    <row r="1" spans="1:6" x14ac:dyDescent="0.25">
      <c r="A1" s="1" t="s">
        <v>0</v>
      </c>
    </row>
    <row r="2" spans="1:6" x14ac:dyDescent="0.25">
      <c r="A2" s="1" t="s">
        <v>42</v>
      </c>
      <c r="B2" s="11">
        <v>41036</v>
      </c>
      <c r="C2" s="1" t="s">
        <v>260</v>
      </c>
      <c r="D2" s="2"/>
    </row>
    <row r="3" spans="1:6" x14ac:dyDescent="0.25">
      <c r="A3" s="1" t="s">
        <v>132</v>
      </c>
      <c r="B3" s="2" t="s">
        <v>133</v>
      </c>
      <c r="C3" s="2" t="s">
        <v>4</v>
      </c>
      <c r="D3" s="2">
        <v>1</v>
      </c>
    </row>
    <row r="4" spans="1:6" x14ac:dyDescent="0.25">
      <c r="A4" s="1" t="s">
        <v>5</v>
      </c>
      <c r="B4" s="2">
        <v>634</v>
      </c>
      <c r="C4" s="2" t="s">
        <v>6</v>
      </c>
      <c r="D4" s="3">
        <f>+B4/60030</f>
        <v>1.0561385973679827E-2</v>
      </c>
    </row>
    <row r="5" spans="1:6" x14ac:dyDescent="0.25">
      <c r="A5" s="1" t="s">
        <v>7</v>
      </c>
      <c r="B5" s="2" t="s">
        <v>8</v>
      </c>
      <c r="C5" s="2" t="s">
        <v>9</v>
      </c>
      <c r="D5" s="2" t="s">
        <v>10</v>
      </c>
      <c r="F5" s="1" t="s">
        <v>254</v>
      </c>
    </row>
    <row r="6" spans="1:6" x14ac:dyDescent="0.25">
      <c r="A6" s="1" t="s">
        <v>134</v>
      </c>
      <c r="B6" s="2">
        <v>12</v>
      </c>
      <c r="C6" s="4">
        <f>+B6/D4</f>
        <v>1136.2145110410095</v>
      </c>
      <c r="D6" s="5">
        <f>+C6/D3</f>
        <v>1136.2145110410095</v>
      </c>
    </row>
    <row r="7" spans="1:6" x14ac:dyDescent="0.25">
      <c r="A7" s="1" t="s">
        <v>135</v>
      </c>
      <c r="B7" s="2">
        <v>2</v>
      </c>
      <c r="C7" s="4">
        <f>+B7/D4</f>
        <v>189.36908517350156</v>
      </c>
      <c r="D7" s="5">
        <f>+C7/D3</f>
        <v>189.36908517350156</v>
      </c>
      <c r="F7" s="1" t="s">
        <v>135</v>
      </c>
    </row>
    <row r="8" spans="1:6" x14ac:dyDescent="0.25">
      <c r="A8" s="1" t="s">
        <v>136</v>
      </c>
      <c r="B8" s="2">
        <v>11</v>
      </c>
      <c r="C8" s="4">
        <f>+B8/D4</f>
        <v>1041.5299684542586</v>
      </c>
      <c r="D8" s="5">
        <f>+C8/D3</f>
        <v>1041.5299684542586</v>
      </c>
      <c r="F8" s="1" t="s">
        <v>305</v>
      </c>
    </row>
    <row r="9" spans="1:6" x14ac:dyDescent="0.25">
      <c r="A9" s="1" t="s">
        <v>137</v>
      </c>
      <c r="B9" s="2">
        <v>5</v>
      </c>
      <c r="C9" s="4">
        <f>+B9/D4</f>
        <v>473.42271293375393</v>
      </c>
      <c r="D9" s="5">
        <f>+C9/D3</f>
        <v>473.42271293375393</v>
      </c>
      <c r="F9" s="1" t="s">
        <v>137</v>
      </c>
    </row>
    <row r="10" spans="1:6" x14ac:dyDescent="0.25">
      <c r="A10" s="1" t="s">
        <v>742</v>
      </c>
      <c r="B10" s="2">
        <v>1</v>
      </c>
      <c r="C10" s="4">
        <f>+B10/D4</f>
        <v>94.68454258675078</v>
      </c>
      <c r="D10" s="5">
        <f>+C10/D3</f>
        <v>94.68454258675078</v>
      </c>
      <c r="F10" s="1" t="s">
        <v>743</v>
      </c>
    </row>
    <row r="11" spans="1:6" x14ac:dyDescent="0.25">
      <c r="A11" s="1" t="s">
        <v>138</v>
      </c>
      <c r="B11" s="2">
        <v>1</v>
      </c>
      <c r="C11" s="4">
        <f>+B11/D4</f>
        <v>94.68454258675078</v>
      </c>
      <c r="D11" s="5">
        <f>+C11/D3</f>
        <v>94.68454258675078</v>
      </c>
    </row>
    <row r="12" spans="1:6" x14ac:dyDescent="0.25">
      <c r="A12" s="1" t="s">
        <v>139</v>
      </c>
      <c r="B12" s="2">
        <v>1</v>
      </c>
      <c r="C12" s="4">
        <f>+B12/D4</f>
        <v>94.68454258675078</v>
      </c>
      <c r="D12" s="5">
        <f>+C12/D3</f>
        <v>94.68454258675078</v>
      </c>
      <c r="F12" s="1" t="s">
        <v>139</v>
      </c>
    </row>
    <row r="13" spans="1:6" x14ac:dyDescent="0.25">
      <c r="A13" s="1" t="s">
        <v>111</v>
      </c>
      <c r="B13" s="2">
        <v>9</v>
      </c>
      <c r="C13" s="4">
        <f>+B13/D4</f>
        <v>852.16088328075705</v>
      </c>
      <c r="D13" s="5">
        <f>+C13/D3</f>
        <v>852.16088328075705</v>
      </c>
    </row>
    <row r="14" spans="1:6" x14ac:dyDescent="0.25">
      <c r="A14" s="1" t="s">
        <v>140</v>
      </c>
      <c r="B14" s="2">
        <v>2</v>
      </c>
      <c r="C14" s="4">
        <f>+B14/D4</f>
        <v>189.36908517350156</v>
      </c>
      <c r="D14" s="5">
        <f>+C14/D3</f>
        <v>189.36908517350156</v>
      </c>
    </row>
    <row r="15" spans="1:6" x14ac:dyDescent="0.25">
      <c r="A15" s="1" t="s">
        <v>47</v>
      </c>
      <c r="B15" s="2">
        <v>27</v>
      </c>
      <c r="C15" s="4">
        <f>+B15/D4</f>
        <v>2556.4826498422713</v>
      </c>
      <c r="D15" s="5">
        <f>+C15/D3</f>
        <v>2556.4826498422713</v>
      </c>
    </row>
    <row r="16" spans="1:6" x14ac:dyDescent="0.25">
      <c r="A16" s="1" t="s">
        <v>705</v>
      </c>
      <c r="B16" s="2">
        <v>5</v>
      </c>
      <c r="C16" s="4">
        <f>+B16/D4</f>
        <v>473.42271293375393</v>
      </c>
      <c r="D16" s="5">
        <f>+C16/D3</f>
        <v>473.42271293375393</v>
      </c>
      <c r="F16" s="1" t="s">
        <v>706</v>
      </c>
    </row>
    <row r="17" spans="1:6" x14ac:dyDescent="0.25">
      <c r="A17" s="1" t="s">
        <v>141</v>
      </c>
      <c r="B17" s="2">
        <v>5</v>
      </c>
      <c r="C17" s="4">
        <f>+B17/D4</f>
        <v>473.42271293375393</v>
      </c>
      <c r="D17" s="5">
        <f>+C17/D3</f>
        <v>473.42271293375393</v>
      </c>
    </row>
    <row r="18" spans="1:6" x14ac:dyDescent="0.25">
      <c r="A18" s="1" t="s">
        <v>306</v>
      </c>
      <c r="B18" s="2">
        <v>1</v>
      </c>
      <c r="C18" s="4">
        <f>+B18/D4</f>
        <v>94.68454258675078</v>
      </c>
      <c r="D18" s="5">
        <f>+C18/D3</f>
        <v>94.68454258675078</v>
      </c>
      <c r="F18" t="s">
        <v>307</v>
      </c>
    </row>
    <row r="19" spans="1:6" x14ac:dyDescent="0.25">
      <c r="A19" s="1" t="s">
        <v>88</v>
      </c>
      <c r="B19" s="2">
        <v>1</v>
      </c>
      <c r="C19" s="4">
        <f>+B19/D4</f>
        <v>94.68454258675078</v>
      </c>
      <c r="D19" s="5">
        <f>+C19/D3</f>
        <v>94.68454258675078</v>
      </c>
    </row>
    <row r="20" spans="1:6" x14ac:dyDescent="0.25">
      <c r="A20" s="1" t="s">
        <v>142</v>
      </c>
      <c r="B20" s="2">
        <v>1</v>
      </c>
      <c r="C20" s="4">
        <f>+B20/D4</f>
        <v>94.68454258675078</v>
      </c>
      <c r="D20" s="5">
        <f>+C20/D3</f>
        <v>94.68454258675078</v>
      </c>
      <c r="F20" s="1" t="s">
        <v>308</v>
      </c>
    </row>
    <row r="21" spans="1:6" x14ac:dyDescent="0.25">
      <c r="A21" s="1" t="s">
        <v>80</v>
      </c>
      <c r="B21" s="2">
        <v>1</v>
      </c>
      <c r="C21" s="4">
        <f>+B21/D4</f>
        <v>94.68454258675078</v>
      </c>
      <c r="D21" s="5">
        <f>+C21/D3</f>
        <v>94.68454258675078</v>
      </c>
    </row>
    <row r="22" spans="1:6" x14ac:dyDescent="0.25">
      <c r="A22" s="1" t="s">
        <v>104</v>
      </c>
      <c r="B22" s="2">
        <v>3</v>
      </c>
      <c r="C22" s="4">
        <f>+B22/D4</f>
        <v>284.05362776025237</v>
      </c>
      <c r="D22" s="5">
        <f>+C22/D3</f>
        <v>284.05362776025237</v>
      </c>
    </row>
    <row r="23" spans="1:6" x14ac:dyDescent="0.25">
      <c r="A23" s="1" t="s">
        <v>256</v>
      </c>
      <c r="B23" s="2">
        <v>9</v>
      </c>
      <c r="C23" s="4">
        <f>+B23/D4</f>
        <v>852.16088328075705</v>
      </c>
      <c r="D23" s="5">
        <f>+C23/D3</f>
        <v>852.16088328075705</v>
      </c>
    </row>
    <row r="24" spans="1:6" x14ac:dyDescent="0.25">
      <c r="A24" s="1" t="s">
        <v>143</v>
      </c>
      <c r="B24" s="2">
        <v>1</v>
      </c>
      <c r="C24" s="4">
        <f>+B24/D4</f>
        <v>94.68454258675078</v>
      </c>
      <c r="D24" s="5">
        <f>+C24/D3</f>
        <v>94.68454258675078</v>
      </c>
      <c r="F24" s="1" t="s">
        <v>143</v>
      </c>
    </row>
    <row r="25" spans="1:6" x14ac:dyDescent="0.25">
      <c r="A25" s="1" t="s">
        <v>64</v>
      </c>
      <c r="B25" s="2">
        <v>6</v>
      </c>
      <c r="C25" s="4">
        <f>+B25/D4</f>
        <v>568.10725552050474</v>
      </c>
      <c r="D25" s="5">
        <f>+C25/D3</f>
        <v>568.10725552050474</v>
      </c>
    </row>
    <row r="26" spans="1:6" x14ac:dyDescent="0.25">
      <c r="A26" s="1" t="s">
        <v>144</v>
      </c>
      <c r="B26" s="2">
        <v>1</v>
      </c>
      <c r="C26" s="4">
        <f>+B26/D4</f>
        <v>94.68454258675078</v>
      </c>
      <c r="D26" s="5">
        <f>+C26/D3</f>
        <v>94.68454258675078</v>
      </c>
      <c r="F26" s="1" t="s">
        <v>144</v>
      </c>
    </row>
    <row r="27" spans="1:6" x14ac:dyDescent="0.25">
      <c r="A27" s="1" t="s">
        <v>145</v>
      </c>
      <c r="B27" s="2">
        <v>2</v>
      </c>
      <c r="C27" s="4">
        <f>+B27/D4</f>
        <v>189.36908517350156</v>
      </c>
      <c r="D27" s="5">
        <f>+C27/D3</f>
        <v>189.36908517350156</v>
      </c>
      <c r="F27" s="1" t="s">
        <v>145</v>
      </c>
    </row>
    <row r="28" spans="1:6" x14ac:dyDescent="0.25">
      <c r="A28" s="1" t="s">
        <v>146</v>
      </c>
      <c r="B28" s="2">
        <v>3</v>
      </c>
      <c r="C28" s="4">
        <f>+B28/D4</f>
        <v>284.05362776025237</v>
      </c>
      <c r="D28" s="5">
        <f>+C28/D3</f>
        <v>284.05362776025237</v>
      </c>
      <c r="F28" s="1" t="s">
        <v>146</v>
      </c>
    </row>
    <row r="29" spans="1:6" x14ac:dyDescent="0.25">
      <c r="A29" s="1" t="s">
        <v>147</v>
      </c>
      <c r="B29" s="2">
        <v>1</v>
      </c>
      <c r="C29" s="4">
        <f>+B29/D4</f>
        <v>94.68454258675078</v>
      </c>
      <c r="D29" s="5">
        <f>+C29/D3</f>
        <v>94.68454258675078</v>
      </c>
      <c r="F29" s="1" t="s">
        <v>147</v>
      </c>
    </row>
    <row r="30" spans="1:6" x14ac:dyDescent="0.25">
      <c r="A30" s="1" t="s">
        <v>148</v>
      </c>
      <c r="B30" s="2">
        <v>1</v>
      </c>
      <c r="C30" s="4">
        <f>+B30/D4</f>
        <v>94.68454258675078</v>
      </c>
      <c r="D30" s="5">
        <f>+C30/D3</f>
        <v>94.68454258675078</v>
      </c>
      <c r="F30" s="1" t="s">
        <v>148</v>
      </c>
    </row>
    <row r="31" spans="1:6" x14ac:dyDescent="0.25">
      <c r="A31" s="1" t="s">
        <v>149</v>
      </c>
      <c r="B31" s="2">
        <v>2</v>
      </c>
      <c r="C31" s="4">
        <f>+B31/D4</f>
        <v>189.36908517350156</v>
      </c>
      <c r="D31" s="5">
        <f>+C31/D3</f>
        <v>189.36908517350156</v>
      </c>
      <c r="F31" s="1" t="s">
        <v>149</v>
      </c>
    </row>
    <row r="32" spans="1:6" x14ac:dyDescent="0.25">
      <c r="A32" s="1" t="s">
        <v>150</v>
      </c>
      <c r="B32" s="2">
        <v>1</v>
      </c>
      <c r="C32" s="4">
        <f>+B32/D4</f>
        <v>94.68454258675078</v>
      </c>
      <c r="D32" s="5">
        <f>+C32/D3</f>
        <v>94.68454258675078</v>
      </c>
      <c r="F32" s="1" t="s">
        <v>150</v>
      </c>
    </row>
    <row r="33" spans="1:6" x14ac:dyDescent="0.25">
      <c r="A33" s="1" t="s">
        <v>151</v>
      </c>
      <c r="B33" s="2">
        <v>1</v>
      </c>
      <c r="C33" s="4">
        <f>+B33/D4</f>
        <v>94.68454258675078</v>
      </c>
      <c r="D33" s="5">
        <f>+C33/D3</f>
        <v>94.68454258675078</v>
      </c>
      <c r="F33" s="1" t="s">
        <v>151</v>
      </c>
    </row>
    <row r="34" spans="1:6" x14ac:dyDescent="0.25">
      <c r="A34" s="1" t="s">
        <v>736</v>
      </c>
      <c r="B34" s="2">
        <v>1</v>
      </c>
      <c r="C34" s="4">
        <f>+B34/D4</f>
        <v>94.68454258675078</v>
      </c>
      <c r="D34" s="5">
        <f>+C34/D3</f>
        <v>94.68454258675078</v>
      </c>
      <c r="F34" s="1" t="s">
        <v>152</v>
      </c>
    </row>
    <row r="35" spans="1:6" x14ac:dyDescent="0.25">
      <c r="A35" s="1" t="s">
        <v>84</v>
      </c>
      <c r="B35" s="2">
        <v>1</v>
      </c>
      <c r="C35" s="4">
        <f>+B35/D4</f>
        <v>94.68454258675078</v>
      </c>
      <c r="D35" s="5">
        <f>+C35/D3</f>
        <v>94.68454258675078</v>
      </c>
    </row>
    <row r="36" spans="1:6" x14ac:dyDescent="0.25">
      <c r="A36" s="1" t="s">
        <v>87</v>
      </c>
      <c r="B36" s="2">
        <v>2</v>
      </c>
      <c r="C36" s="4">
        <f>+B36/D4</f>
        <v>189.36908517350156</v>
      </c>
      <c r="D36" s="5">
        <f>+C36/D3</f>
        <v>189.36908517350156</v>
      </c>
    </row>
    <row r="37" spans="1:6" x14ac:dyDescent="0.25">
      <c r="A37" s="1" t="s">
        <v>107</v>
      </c>
      <c r="B37" s="2">
        <v>1</v>
      </c>
      <c r="C37" s="4">
        <f>+B37/D4</f>
        <v>94.68454258675078</v>
      </c>
      <c r="D37" s="5">
        <f>+C37/D3</f>
        <v>94.68454258675078</v>
      </c>
    </row>
    <row r="38" spans="1:6" x14ac:dyDescent="0.25">
      <c r="A38" s="1" t="s">
        <v>153</v>
      </c>
      <c r="B38" s="2">
        <v>1</v>
      </c>
      <c r="C38" s="4">
        <f>+B38/D4</f>
        <v>94.68454258675078</v>
      </c>
      <c r="D38" s="5">
        <f>+C38/D3</f>
        <v>94.68454258675078</v>
      </c>
      <c r="F38" s="1" t="s">
        <v>153</v>
      </c>
    </row>
    <row r="39" spans="1:6" x14ac:dyDescent="0.25">
      <c r="C39" s="4">
        <f>+B39/D4</f>
        <v>0</v>
      </c>
      <c r="D39" s="5">
        <f>+C39/D3</f>
        <v>0</v>
      </c>
    </row>
    <row r="40" spans="1:6" x14ac:dyDescent="0.25">
      <c r="A40" s="1" t="s">
        <v>40</v>
      </c>
      <c r="B40" s="2">
        <f>+SUM(B6:B39)</f>
        <v>122</v>
      </c>
      <c r="C40" s="2"/>
      <c r="D40" s="5">
        <f>+SUM(D6:D39)</f>
        <v>11551.514195583593</v>
      </c>
    </row>
    <row r="41" spans="1:6" x14ac:dyDescent="0.25">
      <c r="A41" t="s">
        <v>41</v>
      </c>
      <c r="B41" s="2">
        <f>+COUNT(B6:B39)</f>
        <v>33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opLeftCell="D1" workbookViewId="0">
      <selection activeCell="G13" sqref="G13"/>
    </sheetView>
  </sheetViews>
  <sheetFormatPr defaultRowHeight="15" x14ac:dyDescent="0.25"/>
  <cols>
    <col min="3" max="3" width="43.85546875" customWidth="1"/>
    <col min="7" max="7" width="19.85546875" customWidth="1"/>
  </cols>
  <sheetData>
    <row r="1" spans="1:14" x14ac:dyDescent="0.25">
      <c r="A1" s="2" t="s">
        <v>339</v>
      </c>
      <c r="B1" s="2" t="s">
        <v>340</v>
      </c>
      <c r="C1" s="27" t="s">
        <v>341</v>
      </c>
      <c r="D1" s="2" t="s">
        <v>342</v>
      </c>
      <c r="E1" s="25" t="s">
        <v>343</v>
      </c>
      <c r="F1" s="25" t="s">
        <v>344</v>
      </c>
      <c r="G1" s="1" t="s">
        <v>345</v>
      </c>
      <c r="H1" s="1" t="s">
        <v>346</v>
      </c>
      <c r="I1" t="s">
        <v>347</v>
      </c>
      <c r="J1" s="28" t="s">
        <v>348</v>
      </c>
      <c r="K1" s="29" t="s">
        <v>349</v>
      </c>
      <c r="L1" t="s">
        <v>350</v>
      </c>
      <c r="N1" s="26" t="s">
        <v>351</v>
      </c>
    </row>
    <row r="2" spans="1:14" x14ac:dyDescent="0.25">
      <c r="A2" s="2">
        <v>10703</v>
      </c>
      <c r="B2" s="2" t="s">
        <v>2</v>
      </c>
      <c r="C2" t="s">
        <v>719</v>
      </c>
      <c r="D2" t="s">
        <v>326</v>
      </c>
      <c r="E2" s="25">
        <v>10000</v>
      </c>
      <c r="F2" s="25">
        <v>0</v>
      </c>
      <c r="G2" s="1" t="s">
        <v>327</v>
      </c>
      <c r="L2" t="str">
        <f t="shared" ref="L2:L19" si="0">+CONCATENATE(G2,A2)</f>
        <v>Gephyrocapsa10703</v>
      </c>
      <c r="N2" s="26" t="s">
        <v>352</v>
      </c>
    </row>
    <row r="3" spans="1:14" x14ac:dyDescent="0.25">
      <c r="A3" s="2">
        <v>10704</v>
      </c>
      <c r="B3" s="2" t="s">
        <v>2</v>
      </c>
      <c r="C3" t="s">
        <v>719</v>
      </c>
      <c r="D3" t="s">
        <v>326</v>
      </c>
      <c r="E3" s="25">
        <v>2500</v>
      </c>
      <c r="F3" s="25">
        <v>0</v>
      </c>
      <c r="G3" s="1" t="s">
        <v>328</v>
      </c>
      <c r="L3" t="str">
        <f t="shared" si="0"/>
        <v>Planothidium10704</v>
      </c>
      <c r="N3" s="26" t="s">
        <v>352</v>
      </c>
    </row>
    <row r="4" spans="1:14" x14ac:dyDescent="0.25">
      <c r="A4" s="2">
        <v>10705</v>
      </c>
      <c r="B4" s="2" t="s">
        <v>2</v>
      </c>
      <c r="C4" t="s">
        <v>719</v>
      </c>
      <c r="D4" t="s">
        <v>326</v>
      </c>
      <c r="E4" s="25">
        <v>5000</v>
      </c>
      <c r="F4" s="25">
        <v>0</v>
      </c>
      <c r="G4" s="1" t="s">
        <v>329</v>
      </c>
      <c r="L4" t="str">
        <f t="shared" si="0"/>
        <v>Syracosphaera10705</v>
      </c>
      <c r="N4" s="26" t="s">
        <v>352</v>
      </c>
    </row>
    <row r="5" spans="1:14" x14ac:dyDescent="0.25">
      <c r="A5" s="2">
        <v>10706</v>
      </c>
      <c r="B5" s="2" t="s">
        <v>2</v>
      </c>
      <c r="C5" t="s">
        <v>719</v>
      </c>
      <c r="D5" t="s">
        <v>326</v>
      </c>
      <c r="E5" s="25">
        <v>7500</v>
      </c>
      <c r="F5" s="25">
        <v>0</v>
      </c>
      <c r="G5" s="1" t="s">
        <v>330</v>
      </c>
      <c r="L5" t="str">
        <f t="shared" si="0"/>
        <v>Diploneis10706</v>
      </c>
      <c r="N5" s="26" t="s">
        <v>352</v>
      </c>
    </row>
    <row r="6" spans="1:14" x14ac:dyDescent="0.25">
      <c r="A6" s="2">
        <v>10707</v>
      </c>
      <c r="B6" s="2" t="s">
        <v>2</v>
      </c>
      <c r="C6" t="s">
        <v>719</v>
      </c>
      <c r="D6" t="s">
        <v>326</v>
      </c>
      <c r="E6" s="25">
        <v>20000</v>
      </c>
      <c r="F6" s="25">
        <v>0</v>
      </c>
      <c r="G6" s="1" t="s">
        <v>331</v>
      </c>
      <c r="L6" t="str">
        <f t="shared" si="0"/>
        <v>Achnanthes10707</v>
      </c>
      <c r="N6" s="26" t="s">
        <v>352</v>
      </c>
    </row>
    <row r="7" spans="1:14" x14ac:dyDescent="0.25">
      <c r="A7" s="2">
        <v>10708</v>
      </c>
      <c r="B7" s="2" t="s">
        <v>2</v>
      </c>
      <c r="C7" t="s">
        <v>719</v>
      </c>
      <c r="D7" t="s">
        <v>326</v>
      </c>
      <c r="E7" s="25">
        <v>10000</v>
      </c>
      <c r="F7" s="25">
        <v>0</v>
      </c>
      <c r="G7" s="1" t="s">
        <v>332</v>
      </c>
      <c r="L7" t="str">
        <f t="shared" si="0"/>
        <v>Nitzschia10708</v>
      </c>
      <c r="N7" s="26" t="s">
        <v>352</v>
      </c>
    </row>
    <row r="8" spans="1:14" x14ac:dyDescent="0.25">
      <c r="A8" s="2">
        <v>10709</v>
      </c>
      <c r="B8" s="2" t="s">
        <v>2</v>
      </c>
      <c r="C8" t="s">
        <v>719</v>
      </c>
      <c r="D8" t="s">
        <v>326</v>
      </c>
      <c r="E8" s="25">
        <v>15000</v>
      </c>
      <c r="F8" s="25">
        <v>0</v>
      </c>
      <c r="G8" s="1" t="s">
        <v>331</v>
      </c>
      <c r="L8" t="str">
        <f t="shared" si="0"/>
        <v>Achnanthes10709</v>
      </c>
      <c r="N8" s="26" t="s">
        <v>352</v>
      </c>
    </row>
    <row r="9" spans="1:14" x14ac:dyDescent="0.25">
      <c r="A9" s="2">
        <v>10710</v>
      </c>
      <c r="B9" s="2" t="s">
        <v>2</v>
      </c>
      <c r="C9" t="s">
        <v>719</v>
      </c>
      <c r="D9" t="s">
        <v>326</v>
      </c>
      <c r="E9" s="25">
        <v>10000</v>
      </c>
      <c r="F9" s="25">
        <v>0</v>
      </c>
      <c r="G9" s="1" t="s">
        <v>333</v>
      </c>
      <c r="L9" t="str">
        <f t="shared" si="0"/>
        <v>Skeletonema10710</v>
      </c>
      <c r="N9" s="26" t="s">
        <v>352</v>
      </c>
    </row>
    <row r="10" spans="1:14" x14ac:dyDescent="0.25">
      <c r="A10" s="2">
        <v>10711</v>
      </c>
      <c r="B10" s="2" t="s">
        <v>2</v>
      </c>
      <c r="C10" t="s">
        <v>719</v>
      </c>
      <c r="D10" t="s">
        <v>326</v>
      </c>
      <c r="E10" s="25">
        <v>7500</v>
      </c>
      <c r="F10" s="25">
        <v>0</v>
      </c>
      <c r="G10" s="1" t="s">
        <v>334</v>
      </c>
      <c r="L10" t="str">
        <f t="shared" si="0"/>
        <v>centric10711</v>
      </c>
      <c r="N10" s="26" t="s">
        <v>352</v>
      </c>
    </row>
    <row r="11" spans="1:14" x14ac:dyDescent="0.25">
      <c r="A11" s="2">
        <v>10712</v>
      </c>
      <c r="B11" s="2" t="s">
        <v>2</v>
      </c>
      <c r="C11" t="s">
        <v>719</v>
      </c>
      <c r="D11" t="s">
        <v>326</v>
      </c>
      <c r="E11" s="25">
        <v>13000</v>
      </c>
      <c r="F11" s="25">
        <v>0</v>
      </c>
      <c r="G11" s="1" t="s">
        <v>331</v>
      </c>
      <c r="L11" t="str">
        <f t="shared" si="0"/>
        <v>Achnanthes10712</v>
      </c>
      <c r="N11" s="26" t="s">
        <v>352</v>
      </c>
    </row>
    <row r="12" spans="1:14" x14ac:dyDescent="0.25">
      <c r="A12" s="2">
        <v>10713</v>
      </c>
      <c r="B12" s="2" t="s">
        <v>2</v>
      </c>
      <c r="C12" t="s">
        <v>719</v>
      </c>
      <c r="D12" t="s">
        <v>326</v>
      </c>
      <c r="E12" s="25">
        <v>20000</v>
      </c>
      <c r="F12" s="25">
        <v>0</v>
      </c>
      <c r="G12" s="1" t="s">
        <v>335</v>
      </c>
      <c r="L12" t="str">
        <f t="shared" si="0"/>
        <v>naviculoid10713</v>
      </c>
      <c r="N12" s="26" t="s">
        <v>352</v>
      </c>
    </row>
    <row r="13" spans="1:14" x14ac:dyDescent="0.25">
      <c r="A13" s="2">
        <v>10714</v>
      </c>
      <c r="B13" s="2" t="s">
        <v>2</v>
      </c>
      <c r="C13" t="s">
        <v>719</v>
      </c>
      <c r="D13" t="s">
        <v>326</v>
      </c>
      <c r="E13" s="25">
        <v>20000</v>
      </c>
      <c r="F13" s="25">
        <v>0</v>
      </c>
      <c r="G13" s="1" t="s">
        <v>213</v>
      </c>
      <c r="L13" t="str">
        <f t="shared" si="0"/>
        <v>stomatocyst10714</v>
      </c>
      <c r="N13" s="26" t="s">
        <v>352</v>
      </c>
    </row>
    <row r="14" spans="1:14" x14ac:dyDescent="0.25">
      <c r="A14" s="2">
        <v>10715</v>
      </c>
      <c r="B14" s="2" t="s">
        <v>2</v>
      </c>
      <c r="C14" t="s">
        <v>719</v>
      </c>
      <c r="D14" t="s">
        <v>326</v>
      </c>
      <c r="E14" s="25">
        <v>10000</v>
      </c>
      <c r="F14" s="25">
        <v>0</v>
      </c>
      <c r="G14" s="1" t="s">
        <v>331</v>
      </c>
      <c r="L14" t="str">
        <f t="shared" si="0"/>
        <v>Achnanthes10715</v>
      </c>
      <c r="N14" s="26" t="s">
        <v>352</v>
      </c>
    </row>
    <row r="15" spans="1:14" x14ac:dyDescent="0.25">
      <c r="A15" s="2">
        <v>10716</v>
      </c>
      <c r="B15" s="2" t="s">
        <v>2</v>
      </c>
      <c r="C15" t="s">
        <v>719</v>
      </c>
      <c r="D15" t="s">
        <v>326</v>
      </c>
      <c r="E15" s="25">
        <v>10000</v>
      </c>
      <c r="F15" s="25">
        <v>0</v>
      </c>
      <c r="G15" s="1" t="s">
        <v>336</v>
      </c>
      <c r="L15" t="str">
        <f t="shared" si="0"/>
        <v>Cerataulina10716</v>
      </c>
      <c r="N15" s="26" t="s">
        <v>352</v>
      </c>
    </row>
    <row r="16" spans="1:14" x14ac:dyDescent="0.25">
      <c r="A16" s="2">
        <v>10717</v>
      </c>
      <c r="B16" s="2" t="s">
        <v>2</v>
      </c>
      <c r="C16" t="s">
        <v>719</v>
      </c>
      <c r="D16" t="s">
        <v>326</v>
      </c>
      <c r="E16" s="25">
        <v>13000</v>
      </c>
      <c r="F16" s="25">
        <v>0</v>
      </c>
      <c r="G16" s="1" t="s">
        <v>331</v>
      </c>
      <c r="L16" t="str">
        <f t="shared" si="0"/>
        <v>Achnanthes10717</v>
      </c>
      <c r="N16" s="26" t="s">
        <v>352</v>
      </c>
    </row>
    <row r="17" spans="1:14" x14ac:dyDescent="0.25">
      <c r="A17" s="2">
        <v>10718</v>
      </c>
      <c r="B17" s="2" t="s">
        <v>2</v>
      </c>
      <c r="C17" t="s">
        <v>719</v>
      </c>
      <c r="D17" t="s">
        <v>326</v>
      </c>
      <c r="E17" s="25">
        <v>10000</v>
      </c>
      <c r="F17" s="25">
        <v>0</v>
      </c>
      <c r="G17" s="1" t="s">
        <v>639</v>
      </c>
      <c r="L17" t="str">
        <f t="shared" si="0"/>
        <v>Tryblionella10718</v>
      </c>
      <c r="N17" s="26" t="s">
        <v>352</v>
      </c>
    </row>
    <row r="18" spans="1:14" x14ac:dyDescent="0.25">
      <c r="A18" s="2">
        <v>10719</v>
      </c>
      <c r="B18" s="2" t="s">
        <v>2</v>
      </c>
      <c r="C18" t="s">
        <v>719</v>
      </c>
      <c r="D18" t="s">
        <v>326</v>
      </c>
      <c r="E18" s="25">
        <v>3500</v>
      </c>
      <c r="F18" s="25">
        <v>0</v>
      </c>
      <c r="G18" s="1" t="s">
        <v>337</v>
      </c>
      <c r="L18" t="str">
        <f t="shared" si="0"/>
        <v>Mastogloia10719</v>
      </c>
      <c r="N18" s="26" t="s">
        <v>352</v>
      </c>
    </row>
    <row r="19" spans="1:14" x14ac:dyDescent="0.25">
      <c r="A19" s="2">
        <v>10720</v>
      </c>
      <c r="B19" s="2" t="s">
        <v>2</v>
      </c>
      <c r="C19" t="s">
        <v>719</v>
      </c>
      <c r="D19" t="s">
        <v>326</v>
      </c>
      <c r="E19" s="25">
        <v>8500</v>
      </c>
      <c r="F19" s="25">
        <v>0</v>
      </c>
      <c r="G19" s="1" t="s">
        <v>338</v>
      </c>
      <c r="L19" t="str">
        <f t="shared" si="0"/>
        <v>Fallacia10720</v>
      </c>
      <c r="N19" s="26" t="s">
        <v>352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opLeftCell="D1" workbookViewId="0">
      <selection activeCell="J25" sqref="J25"/>
    </sheetView>
  </sheetViews>
  <sheetFormatPr defaultRowHeight="15" x14ac:dyDescent="0.25"/>
  <cols>
    <col min="3" max="3" width="45.140625" customWidth="1"/>
    <col min="13" max="13" width="13.140625" customWidth="1"/>
  </cols>
  <sheetData>
    <row r="1" spans="1:14" x14ac:dyDescent="0.25">
      <c r="A1" s="2" t="s">
        <v>339</v>
      </c>
      <c r="B1" s="2" t="s">
        <v>340</v>
      </c>
      <c r="C1" s="27" t="s">
        <v>341</v>
      </c>
      <c r="D1" s="2" t="s">
        <v>342</v>
      </c>
      <c r="E1" s="25" t="s">
        <v>343</v>
      </c>
      <c r="F1" s="25" t="s">
        <v>344</v>
      </c>
      <c r="G1" s="1" t="s">
        <v>345</v>
      </c>
      <c r="H1" s="1" t="s">
        <v>346</v>
      </c>
      <c r="I1" t="s">
        <v>347</v>
      </c>
      <c r="J1" s="28" t="s">
        <v>348</v>
      </c>
      <c r="K1" s="29" t="s">
        <v>349</v>
      </c>
      <c r="L1" t="s">
        <v>350</v>
      </c>
      <c r="N1" s="26" t="s">
        <v>351</v>
      </c>
    </row>
    <row r="2" spans="1:14" x14ac:dyDescent="0.25">
      <c r="A2" s="2">
        <v>10917</v>
      </c>
      <c r="B2" s="2" t="s">
        <v>387</v>
      </c>
      <c r="C2" t="s">
        <v>728</v>
      </c>
      <c r="D2" t="s">
        <v>388</v>
      </c>
      <c r="E2" s="25">
        <v>10000</v>
      </c>
      <c r="F2" s="25">
        <v>0</v>
      </c>
      <c r="G2" s="1" t="s">
        <v>332</v>
      </c>
      <c r="L2" t="str">
        <f t="shared" ref="L2:L23" si="0">+CONCATENATE(G2,A2)</f>
        <v>Nitzschia10917</v>
      </c>
      <c r="N2" s="26" t="s">
        <v>395</v>
      </c>
    </row>
    <row r="3" spans="1:14" x14ac:dyDescent="0.25">
      <c r="A3" s="2">
        <v>10918</v>
      </c>
      <c r="B3" s="2" t="s">
        <v>387</v>
      </c>
      <c r="C3" t="s">
        <v>728</v>
      </c>
      <c r="D3" t="s">
        <v>388</v>
      </c>
      <c r="E3" s="25">
        <v>10000</v>
      </c>
      <c r="F3" s="25">
        <v>0</v>
      </c>
      <c r="G3" s="1" t="s">
        <v>389</v>
      </c>
      <c r="L3" t="str">
        <f t="shared" si="0"/>
        <v>Pseudonitzschia10918</v>
      </c>
      <c r="N3" s="26" t="s">
        <v>395</v>
      </c>
    </row>
    <row r="4" spans="1:14" x14ac:dyDescent="0.25">
      <c r="A4" s="2">
        <v>10919</v>
      </c>
      <c r="B4" s="2" t="s">
        <v>387</v>
      </c>
      <c r="C4" t="s">
        <v>728</v>
      </c>
      <c r="D4" t="s">
        <v>388</v>
      </c>
      <c r="E4" s="25">
        <v>10000</v>
      </c>
      <c r="F4" s="25">
        <v>0</v>
      </c>
      <c r="G4" s="1" t="s">
        <v>389</v>
      </c>
      <c r="L4" t="str">
        <f>+CONCATENATE(G4,A3,"a")</f>
        <v>Pseudonitzschia10918a</v>
      </c>
      <c r="N4" s="26" t="s">
        <v>395</v>
      </c>
    </row>
    <row r="5" spans="1:14" x14ac:dyDescent="0.25">
      <c r="A5" s="2">
        <v>10920</v>
      </c>
      <c r="B5" s="2" t="s">
        <v>387</v>
      </c>
      <c r="C5" t="s">
        <v>728</v>
      </c>
      <c r="D5" t="s">
        <v>388</v>
      </c>
      <c r="E5" s="25">
        <v>13000</v>
      </c>
      <c r="F5" s="25">
        <v>0</v>
      </c>
      <c r="G5" s="1" t="s">
        <v>332</v>
      </c>
      <c r="L5" t="str">
        <f t="shared" si="0"/>
        <v>Nitzschia10920</v>
      </c>
      <c r="N5" s="26" t="s">
        <v>395</v>
      </c>
    </row>
    <row r="6" spans="1:14" x14ac:dyDescent="0.25">
      <c r="A6" s="2">
        <v>10921</v>
      </c>
      <c r="B6" s="2" t="s">
        <v>387</v>
      </c>
      <c r="C6" t="s">
        <v>728</v>
      </c>
      <c r="D6" t="s">
        <v>388</v>
      </c>
      <c r="E6" s="25">
        <v>10000</v>
      </c>
      <c r="F6" s="25">
        <v>0</v>
      </c>
      <c r="G6" s="1" t="s">
        <v>744</v>
      </c>
      <c r="H6" t="s">
        <v>745</v>
      </c>
      <c r="L6" t="str">
        <f t="shared" si="0"/>
        <v>Alisphaera10921</v>
      </c>
      <c r="N6" s="26" t="s">
        <v>395</v>
      </c>
    </row>
    <row r="7" spans="1:14" x14ac:dyDescent="0.25">
      <c r="A7" s="2">
        <v>10922</v>
      </c>
      <c r="B7" s="2" t="s">
        <v>387</v>
      </c>
      <c r="C7" t="s">
        <v>728</v>
      </c>
      <c r="D7" t="s">
        <v>388</v>
      </c>
      <c r="E7" s="25">
        <v>7500</v>
      </c>
      <c r="F7" s="25">
        <v>0</v>
      </c>
      <c r="G7" s="1" t="s">
        <v>365</v>
      </c>
      <c r="L7" t="str">
        <f t="shared" si="0"/>
        <v>coccolith10922</v>
      </c>
      <c r="N7" s="26" t="s">
        <v>395</v>
      </c>
    </row>
    <row r="8" spans="1:14" x14ac:dyDescent="0.25">
      <c r="A8" s="2">
        <v>10923</v>
      </c>
      <c r="B8" s="2" t="s">
        <v>387</v>
      </c>
      <c r="C8" t="s">
        <v>728</v>
      </c>
      <c r="D8" t="s">
        <v>388</v>
      </c>
      <c r="E8" s="25">
        <v>5000</v>
      </c>
      <c r="F8" s="25">
        <v>0</v>
      </c>
      <c r="G8" s="1" t="s">
        <v>601</v>
      </c>
      <c r="H8" t="s">
        <v>707</v>
      </c>
      <c r="L8" t="str">
        <f t="shared" si="0"/>
        <v>Leptocylindrus10923</v>
      </c>
      <c r="N8" s="26" t="s">
        <v>395</v>
      </c>
    </row>
    <row r="9" spans="1:14" x14ac:dyDescent="0.25">
      <c r="A9" s="2">
        <v>10924</v>
      </c>
      <c r="B9" s="2" t="s">
        <v>387</v>
      </c>
      <c r="C9" t="s">
        <v>728</v>
      </c>
      <c r="D9" t="s">
        <v>388</v>
      </c>
      <c r="E9" s="25">
        <v>5000</v>
      </c>
      <c r="F9" s="25">
        <v>0</v>
      </c>
      <c r="G9" s="1" t="s">
        <v>390</v>
      </c>
      <c r="L9" t="str">
        <f t="shared" si="0"/>
        <v>filaments10924</v>
      </c>
      <c r="N9" s="26" t="s">
        <v>395</v>
      </c>
    </row>
    <row r="10" spans="1:14" x14ac:dyDescent="0.25">
      <c r="A10" s="2">
        <v>10925</v>
      </c>
      <c r="B10" s="2" t="s">
        <v>387</v>
      </c>
      <c r="C10" t="s">
        <v>728</v>
      </c>
      <c r="D10" t="s">
        <v>388</v>
      </c>
      <c r="E10" s="25">
        <v>7500</v>
      </c>
      <c r="F10" s="25">
        <v>0</v>
      </c>
      <c r="G10" s="1" t="s">
        <v>391</v>
      </c>
      <c r="L10" t="str">
        <f t="shared" si="0"/>
        <v>Periphyllophora10925</v>
      </c>
      <c r="N10" s="26" t="s">
        <v>395</v>
      </c>
    </row>
    <row r="11" spans="1:14" x14ac:dyDescent="0.25">
      <c r="A11" s="2">
        <v>10926</v>
      </c>
      <c r="B11" s="2" t="s">
        <v>387</v>
      </c>
      <c r="C11" t="s">
        <v>728</v>
      </c>
      <c r="D11" t="s">
        <v>388</v>
      </c>
      <c r="E11" s="25">
        <v>20000</v>
      </c>
      <c r="F11" s="25">
        <v>0</v>
      </c>
      <c r="G11" s="1" t="s">
        <v>391</v>
      </c>
      <c r="L11" t="str">
        <f>+CONCATENATE(G11,A10,"a")</f>
        <v>Periphyllophora10925a</v>
      </c>
      <c r="N11" s="26" t="s">
        <v>395</v>
      </c>
    </row>
    <row r="12" spans="1:14" x14ac:dyDescent="0.25">
      <c r="A12" s="2">
        <v>10927</v>
      </c>
      <c r="B12" s="2" t="s">
        <v>387</v>
      </c>
      <c r="C12" t="s">
        <v>728</v>
      </c>
      <c r="D12" t="s">
        <v>388</v>
      </c>
      <c r="E12" s="25">
        <v>15000</v>
      </c>
      <c r="F12" s="25">
        <v>0</v>
      </c>
      <c r="G12" s="1" t="s">
        <v>332</v>
      </c>
      <c r="L12" t="str">
        <f t="shared" si="0"/>
        <v>Nitzschia10927</v>
      </c>
      <c r="N12" s="26" t="s">
        <v>395</v>
      </c>
    </row>
    <row r="13" spans="1:14" x14ac:dyDescent="0.25">
      <c r="A13" s="2">
        <v>10928</v>
      </c>
      <c r="B13" s="2" t="s">
        <v>387</v>
      </c>
      <c r="C13" t="s">
        <v>728</v>
      </c>
      <c r="D13" t="s">
        <v>388</v>
      </c>
      <c r="E13" s="25">
        <v>5000</v>
      </c>
      <c r="F13" s="25">
        <v>0</v>
      </c>
      <c r="G13" s="1" t="s">
        <v>356</v>
      </c>
      <c r="L13" t="str">
        <f t="shared" si="0"/>
        <v>Chaetoceros10928</v>
      </c>
      <c r="N13" s="26" t="s">
        <v>395</v>
      </c>
    </row>
    <row r="14" spans="1:14" x14ac:dyDescent="0.25">
      <c r="A14" s="2">
        <v>10929</v>
      </c>
      <c r="B14" s="2" t="s">
        <v>387</v>
      </c>
      <c r="C14" t="s">
        <v>728</v>
      </c>
      <c r="D14" t="s">
        <v>388</v>
      </c>
      <c r="E14" s="25">
        <v>15000</v>
      </c>
      <c r="F14" s="25">
        <v>0</v>
      </c>
      <c r="G14" s="1" t="s">
        <v>332</v>
      </c>
      <c r="L14" t="str">
        <f t="shared" si="0"/>
        <v>Nitzschia10929</v>
      </c>
      <c r="N14" s="26" t="s">
        <v>395</v>
      </c>
    </row>
    <row r="15" spans="1:14" x14ac:dyDescent="0.25">
      <c r="A15" s="2">
        <v>10930</v>
      </c>
      <c r="B15" s="2" t="s">
        <v>387</v>
      </c>
      <c r="C15" t="s">
        <v>728</v>
      </c>
      <c r="D15" t="s">
        <v>388</v>
      </c>
      <c r="E15" s="25">
        <v>10000</v>
      </c>
      <c r="F15" s="25">
        <v>0</v>
      </c>
      <c r="G15" s="1" t="s">
        <v>601</v>
      </c>
      <c r="H15" t="s">
        <v>707</v>
      </c>
      <c r="L15" t="str">
        <f t="shared" si="0"/>
        <v>Leptocylindrus10930</v>
      </c>
      <c r="N15" s="26" t="s">
        <v>395</v>
      </c>
    </row>
    <row r="16" spans="1:14" x14ac:dyDescent="0.25">
      <c r="A16" s="2">
        <v>10931</v>
      </c>
      <c r="B16" s="2" t="s">
        <v>387</v>
      </c>
      <c r="C16" t="s">
        <v>728</v>
      </c>
      <c r="D16" t="s">
        <v>388</v>
      </c>
      <c r="E16" s="25">
        <v>5000</v>
      </c>
      <c r="F16" s="25">
        <v>0</v>
      </c>
      <c r="G16" s="1" t="s">
        <v>356</v>
      </c>
      <c r="K16" t="s">
        <v>392</v>
      </c>
      <c r="L16" t="str">
        <f t="shared" si="0"/>
        <v>Chaetoceros10931</v>
      </c>
      <c r="N16" s="26" t="s">
        <v>395</v>
      </c>
    </row>
    <row r="17" spans="1:14" x14ac:dyDescent="0.25">
      <c r="A17" s="2">
        <v>10932</v>
      </c>
      <c r="B17" s="2" t="s">
        <v>387</v>
      </c>
      <c r="C17" t="s">
        <v>728</v>
      </c>
      <c r="D17" t="s">
        <v>388</v>
      </c>
      <c r="E17" s="25">
        <v>5000</v>
      </c>
      <c r="F17" s="25">
        <v>0</v>
      </c>
      <c r="G17" s="1" t="s">
        <v>365</v>
      </c>
      <c r="L17" t="str">
        <f t="shared" si="0"/>
        <v>coccolith10932</v>
      </c>
      <c r="N17" s="26" t="s">
        <v>395</v>
      </c>
    </row>
    <row r="18" spans="1:14" x14ac:dyDescent="0.25">
      <c r="A18" s="2">
        <v>10933</v>
      </c>
      <c r="B18" s="2" t="s">
        <v>387</v>
      </c>
      <c r="C18" t="s">
        <v>728</v>
      </c>
      <c r="D18" t="s">
        <v>388</v>
      </c>
      <c r="E18" s="25">
        <v>9000</v>
      </c>
      <c r="F18" s="25">
        <v>0</v>
      </c>
      <c r="G18" s="1" t="s">
        <v>327</v>
      </c>
      <c r="L18" t="str">
        <f t="shared" si="0"/>
        <v>Gephyrocapsa10933</v>
      </c>
      <c r="N18" s="26" t="s">
        <v>395</v>
      </c>
    </row>
    <row r="19" spans="1:14" x14ac:dyDescent="0.25">
      <c r="A19" s="2">
        <v>10934</v>
      </c>
      <c r="B19" s="2" t="s">
        <v>387</v>
      </c>
      <c r="C19" t="s">
        <v>728</v>
      </c>
      <c r="D19" t="s">
        <v>388</v>
      </c>
      <c r="E19" s="25">
        <v>6000</v>
      </c>
      <c r="F19" s="25">
        <v>0</v>
      </c>
      <c r="G19" s="1" t="s">
        <v>601</v>
      </c>
      <c r="H19" t="s">
        <v>707</v>
      </c>
      <c r="L19" t="str">
        <f t="shared" si="0"/>
        <v>Leptocylindrus10934</v>
      </c>
      <c r="N19" s="26" t="s">
        <v>395</v>
      </c>
    </row>
    <row r="20" spans="1:14" x14ac:dyDescent="0.25">
      <c r="A20" s="2">
        <v>10935</v>
      </c>
      <c r="B20" s="2" t="s">
        <v>387</v>
      </c>
      <c r="C20" t="s">
        <v>728</v>
      </c>
      <c r="D20" t="s">
        <v>388</v>
      </c>
      <c r="E20" s="25">
        <v>4500</v>
      </c>
      <c r="F20" s="25">
        <v>0</v>
      </c>
      <c r="G20" s="1" t="s">
        <v>332</v>
      </c>
      <c r="L20" t="str">
        <f t="shared" si="0"/>
        <v>Nitzschia10935</v>
      </c>
      <c r="N20" s="26" t="s">
        <v>395</v>
      </c>
    </row>
    <row r="21" spans="1:14" x14ac:dyDescent="0.25">
      <c r="A21" s="2">
        <v>10936</v>
      </c>
      <c r="B21" s="2" t="s">
        <v>387</v>
      </c>
      <c r="C21" t="s">
        <v>728</v>
      </c>
      <c r="D21" t="s">
        <v>388</v>
      </c>
      <c r="E21" s="25">
        <v>10000</v>
      </c>
      <c r="F21" s="25">
        <v>0</v>
      </c>
      <c r="G21" s="1" t="s">
        <v>380</v>
      </c>
      <c r="L21" t="str">
        <f t="shared" si="0"/>
        <v>Homozygosphaera10936</v>
      </c>
      <c r="N21" s="26" t="s">
        <v>395</v>
      </c>
    </row>
    <row r="22" spans="1:14" x14ac:dyDescent="0.25">
      <c r="A22" s="2">
        <v>10937</v>
      </c>
      <c r="B22" s="2" t="s">
        <v>387</v>
      </c>
      <c r="C22" t="s">
        <v>728</v>
      </c>
      <c r="D22" t="s">
        <v>388</v>
      </c>
      <c r="E22" s="25">
        <v>10000</v>
      </c>
      <c r="F22" s="25">
        <v>0</v>
      </c>
      <c r="G22" s="1" t="s">
        <v>737</v>
      </c>
      <c r="K22" t="s">
        <v>393</v>
      </c>
      <c r="L22" t="str">
        <f t="shared" si="0"/>
        <v>Calyptrolithophora10937</v>
      </c>
      <c r="N22" s="26" t="s">
        <v>395</v>
      </c>
    </row>
    <row r="23" spans="1:14" x14ac:dyDescent="0.25">
      <c r="A23" s="2">
        <v>10938</v>
      </c>
      <c r="B23" s="2" t="s">
        <v>387</v>
      </c>
      <c r="C23" t="s">
        <v>728</v>
      </c>
      <c r="D23" t="s">
        <v>388</v>
      </c>
      <c r="E23" s="25">
        <v>1000</v>
      </c>
      <c r="F23" s="25">
        <v>0</v>
      </c>
      <c r="G23" s="1" t="s">
        <v>394</v>
      </c>
      <c r="L23" t="str">
        <f t="shared" si="0"/>
        <v>foraminiferan10938</v>
      </c>
      <c r="N23" s="26" t="s">
        <v>395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opLeftCell="A2" workbookViewId="0">
      <selection activeCell="G28" sqref="G28"/>
    </sheetView>
  </sheetViews>
  <sheetFormatPr defaultRowHeight="15" x14ac:dyDescent="0.25"/>
  <cols>
    <col min="1" max="1" width="25.7109375" customWidth="1"/>
    <col min="2" max="2" width="14.5703125" style="14" customWidth="1"/>
    <col min="3" max="3" width="13.140625" customWidth="1"/>
    <col min="4" max="4" width="9.85546875" bestFit="1" customWidth="1"/>
    <col min="5" max="5" width="3.85546875" customWidth="1"/>
  </cols>
  <sheetData>
    <row r="1" spans="1:6" x14ac:dyDescent="0.25">
      <c r="A1" s="1" t="s">
        <v>0</v>
      </c>
    </row>
    <row r="2" spans="1:6" x14ac:dyDescent="0.25">
      <c r="A2" s="1" t="s">
        <v>42</v>
      </c>
      <c r="B2" s="15">
        <v>41036</v>
      </c>
      <c r="C2" s="1" t="s">
        <v>261</v>
      </c>
      <c r="D2" s="2"/>
    </row>
    <row r="3" spans="1:6" x14ac:dyDescent="0.25">
      <c r="A3" s="1" t="s">
        <v>154</v>
      </c>
      <c r="B3" s="14" t="s">
        <v>155</v>
      </c>
      <c r="C3" s="2" t="s">
        <v>4</v>
      </c>
      <c r="D3" s="2">
        <v>1</v>
      </c>
    </row>
    <row r="4" spans="1:6" x14ac:dyDescent="0.25">
      <c r="A4" s="1" t="s">
        <v>5</v>
      </c>
      <c r="B4" s="14">
        <v>612</v>
      </c>
      <c r="C4" s="2" t="s">
        <v>6</v>
      </c>
      <c r="D4" s="3">
        <f>+B4/60030</f>
        <v>1.0194902548725637E-2</v>
      </c>
    </row>
    <row r="5" spans="1:6" x14ac:dyDescent="0.25">
      <c r="A5" s="1" t="s">
        <v>7</v>
      </c>
      <c r="B5" s="14" t="s">
        <v>8</v>
      </c>
      <c r="C5" s="2" t="s">
        <v>9</v>
      </c>
      <c r="D5" s="2" t="s">
        <v>10</v>
      </c>
      <c r="F5" s="1" t="s">
        <v>254</v>
      </c>
    </row>
    <row r="6" spans="1:6" x14ac:dyDescent="0.25">
      <c r="A6" s="12" t="s">
        <v>156</v>
      </c>
      <c r="B6" s="18">
        <v>2</v>
      </c>
      <c r="C6" s="4">
        <f>+B6/D4</f>
        <v>196.1764705882353</v>
      </c>
      <c r="D6" s="5">
        <f>+C6/D3</f>
        <v>196.1764705882353</v>
      </c>
      <c r="F6" s="12" t="s">
        <v>156</v>
      </c>
    </row>
    <row r="7" spans="1:6" x14ac:dyDescent="0.25">
      <c r="A7" s="12" t="s">
        <v>111</v>
      </c>
      <c r="B7" s="18">
        <v>16</v>
      </c>
      <c r="C7" s="4">
        <f>+B7/D4</f>
        <v>1569.4117647058824</v>
      </c>
      <c r="D7" s="5">
        <f>+C7/D3</f>
        <v>1569.4117647058824</v>
      </c>
    </row>
    <row r="8" spans="1:6" x14ac:dyDescent="0.25">
      <c r="A8" s="12" t="s">
        <v>82</v>
      </c>
      <c r="B8" s="18">
        <v>10</v>
      </c>
      <c r="C8" s="4">
        <f>+B8/D4</f>
        <v>980.88235294117658</v>
      </c>
      <c r="D8" s="5">
        <f>+C8/D3</f>
        <v>980.88235294117658</v>
      </c>
    </row>
    <row r="9" spans="1:6" x14ac:dyDescent="0.25">
      <c r="A9" s="12" t="s">
        <v>236</v>
      </c>
      <c r="B9" s="18">
        <v>3</v>
      </c>
      <c r="C9" s="4">
        <f>+B9/D4</f>
        <v>294.26470588235298</v>
      </c>
      <c r="D9" s="5">
        <f>+C9/D3</f>
        <v>294.26470588235298</v>
      </c>
      <c r="F9" s="12" t="s">
        <v>236</v>
      </c>
    </row>
    <row r="10" spans="1:6" x14ac:dyDescent="0.25">
      <c r="A10" s="12" t="s">
        <v>157</v>
      </c>
      <c r="B10" s="18">
        <v>2</v>
      </c>
      <c r="C10" s="4">
        <f>+B10/D4</f>
        <v>196.1764705882353</v>
      </c>
      <c r="D10" s="5">
        <f>+C10/D3</f>
        <v>196.1764705882353</v>
      </c>
      <c r="F10" s="12" t="s">
        <v>157</v>
      </c>
    </row>
    <row r="11" spans="1:6" x14ac:dyDescent="0.25">
      <c r="A11" s="12" t="s">
        <v>47</v>
      </c>
      <c r="B11" s="19">
        <v>35</v>
      </c>
      <c r="C11" s="4">
        <f>+B11/D4</f>
        <v>3433.088235294118</v>
      </c>
      <c r="D11" s="5">
        <f>+C11/D3</f>
        <v>3433.088235294118</v>
      </c>
    </row>
    <row r="12" spans="1:6" x14ac:dyDescent="0.25">
      <c r="A12" s="12" t="s">
        <v>158</v>
      </c>
      <c r="B12" s="18">
        <v>3</v>
      </c>
      <c r="C12" s="4">
        <f>+B12/D4</f>
        <v>294.26470588235298</v>
      </c>
      <c r="D12" s="5">
        <f>+C12/D3</f>
        <v>294.26470588235298</v>
      </c>
      <c r="F12" s="12" t="s">
        <v>303</v>
      </c>
    </row>
    <row r="13" spans="1:6" x14ac:dyDescent="0.25">
      <c r="A13" s="1" t="s">
        <v>686</v>
      </c>
      <c r="B13" s="18">
        <v>8</v>
      </c>
      <c r="C13" s="4">
        <f>+B13/D4</f>
        <v>784.70588235294122</v>
      </c>
      <c r="D13" s="5">
        <f>+C13/D3</f>
        <v>784.70588235294122</v>
      </c>
    </row>
    <row r="14" spans="1:6" x14ac:dyDescent="0.25">
      <c r="A14" s="12" t="s">
        <v>301</v>
      </c>
      <c r="B14" s="18">
        <v>1</v>
      </c>
      <c r="C14" s="4">
        <f>+B14/D4</f>
        <v>98.088235294117652</v>
      </c>
      <c r="D14" s="5">
        <f>+C14/D3</f>
        <v>98.088235294117652</v>
      </c>
    </row>
    <row r="15" spans="1:6" x14ac:dyDescent="0.25">
      <c r="A15" s="12" t="s">
        <v>159</v>
      </c>
      <c r="B15" s="18">
        <v>1</v>
      </c>
      <c r="C15" s="4">
        <f>+B15/D4</f>
        <v>98.088235294117652</v>
      </c>
      <c r="D15" s="5">
        <f>+C15/D3</f>
        <v>98.088235294117652</v>
      </c>
      <c r="F15" s="12" t="s">
        <v>300</v>
      </c>
    </row>
    <row r="16" spans="1:6" x14ac:dyDescent="0.25">
      <c r="A16" s="12" t="s">
        <v>160</v>
      </c>
      <c r="B16" s="18">
        <v>1</v>
      </c>
      <c r="C16" s="4">
        <f>+B16/D4</f>
        <v>98.088235294117652</v>
      </c>
      <c r="D16" s="5">
        <f>+C16/D3</f>
        <v>98.088235294117652</v>
      </c>
      <c r="F16" s="12" t="s">
        <v>160</v>
      </c>
    </row>
    <row r="17" spans="1:11" x14ac:dyDescent="0.25">
      <c r="A17" s="12" t="s">
        <v>161</v>
      </c>
      <c r="B17" s="18">
        <v>1</v>
      </c>
      <c r="C17" s="4">
        <f>+B17/D4</f>
        <v>98.088235294117652</v>
      </c>
      <c r="D17" s="5">
        <f>+C17/D3</f>
        <v>98.088235294117652</v>
      </c>
      <c r="F17" s="12" t="s">
        <v>161</v>
      </c>
    </row>
    <row r="18" spans="1:11" x14ac:dyDescent="0.25">
      <c r="A18" s="12" t="s">
        <v>162</v>
      </c>
      <c r="B18" s="18">
        <v>1</v>
      </c>
      <c r="C18" s="4">
        <f>+B18/D4</f>
        <v>98.088235294117652</v>
      </c>
      <c r="D18" s="5">
        <f>+C18/D3</f>
        <v>98.088235294117652</v>
      </c>
      <c r="F18" s="12" t="s">
        <v>162</v>
      </c>
    </row>
    <row r="19" spans="1:11" x14ac:dyDescent="0.25">
      <c r="A19" s="12" t="s">
        <v>163</v>
      </c>
      <c r="B19" s="18">
        <v>1</v>
      </c>
      <c r="C19" s="4">
        <f>+B19/D4</f>
        <v>98.088235294117652</v>
      </c>
      <c r="D19" s="5">
        <f>+C19/D3</f>
        <v>98.088235294117652</v>
      </c>
      <c r="F19" s="12" t="s">
        <v>163</v>
      </c>
    </row>
    <row r="20" spans="1:11" x14ac:dyDescent="0.25">
      <c r="A20" s="12" t="s">
        <v>164</v>
      </c>
      <c r="B20" s="18">
        <v>2</v>
      </c>
      <c r="C20" s="4">
        <f>+B20/D4</f>
        <v>196.1764705882353</v>
      </c>
      <c r="D20" s="5">
        <f>+C20/D3</f>
        <v>196.1764705882353</v>
      </c>
      <c r="F20" s="12" t="s">
        <v>164</v>
      </c>
    </row>
    <row r="21" spans="1:11" x14ac:dyDescent="0.25">
      <c r="A21" s="12" t="s">
        <v>165</v>
      </c>
      <c r="B21" s="18">
        <v>1</v>
      </c>
      <c r="C21" s="4">
        <f>+B21/D4</f>
        <v>98.088235294117652</v>
      </c>
      <c r="D21" s="5">
        <f>+C21/D3</f>
        <v>98.088235294117652</v>
      </c>
      <c r="F21" s="12" t="s">
        <v>165</v>
      </c>
    </row>
    <row r="22" spans="1:11" x14ac:dyDescent="0.25">
      <c r="A22" s="12" t="s">
        <v>140</v>
      </c>
      <c r="B22" s="18">
        <v>1</v>
      </c>
      <c r="C22" s="4">
        <f>+B22/D4</f>
        <v>98.088235294117652</v>
      </c>
      <c r="D22" s="5">
        <f>+C22/D3</f>
        <v>98.088235294117652</v>
      </c>
    </row>
    <row r="23" spans="1:11" x14ac:dyDescent="0.25">
      <c r="A23" s="12" t="s">
        <v>166</v>
      </c>
      <c r="B23" s="18">
        <v>1</v>
      </c>
      <c r="C23" s="4">
        <f>+B23/D4</f>
        <v>98.088235294117652</v>
      </c>
      <c r="D23" s="5">
        <f>+C23/D3</f>
        <v>98.088235294117652</v>
      </c>
      <c r="F23" s="12" t="s">
        <v>166</v>
      </c>
    </row>
    <row r="24" spans="1:11" x14ac:dyDescent="0.25">
      <c r="A24" s="12" t="s">
        <v>98</v>
      </c>
      <c r="B24" s="18">
        <v>1</v>
      </c>
      <c r="C24" s="4">
        <f>+B24/D4</f>
        <v>98.088235294117652</v>
      </c>
      <c r="D24" s="5">
        <f>+C24/D3</f>
        <v>98.088235294117652</v>
      </c>
    </row>
    <row r="25" spans="1:11" x14ac:dyDescent="0.25">
      <c r="A25" s="12" t="s">
        <v>167</v>
      </c>
      <c r="B25" s="18">
        <v>10</v>
      </c>
      <c r="C25" s="4">
        <f>+B25/D4</f>
        <v>980.88235294117658</v>
      </c>
      <c r="D25" s="5">
        <f>+C25/D3</f>
        <v>980.88235294117658</v>
      </c>
      <c r="F25" s="12" t="s">
        <v>167</v>
      </c>
    </row>
    <row r="26" spans="1:11" x14ac:dyDescent="0.25">
      <c r="A26" s="12" t="s">
        <v>168</v>
      </c>
      <c r="B26" s="18">
        <v>1</v>
      </c>
      <c r="C26" s="4">
        <f>+B26/D4</f>
        <v>98.088235294117652</v>
      </c>
      <c r="D26" s="5">
        <f>+C26/D3</f>
        <v>98.088235294117652</v>
      </c>
      <c r="F26" s="12" t="s">
        <v>168</v>
      </c>
    </row>
    <row r="27" spans="1:11" x14ac:dyDescent="0.25">
      <c r="A27" s="12" t="s">
        <v>169</v>
      </c>
      <c r="B27" s="18">
        <v>1</v>
      </c>
      <c r="C27" s="4">
        <f>+B27/D4</f>
        <v>98.088235294117652</v>
      </c>
      <c r="D27" s="5">
        <f>+C27/D3</f>
        <v>98.088235294117652</v>
      </c>
    </row>
    <row r="28" spans="1:11" x14ac:dyDescent="0.25">
      <c r="A28" s="12" t="s">
        <v>443</v>
      </c>
      <c r="B28" s="18">
        <v>1</v>
      </c>
      <c r="C28" s="4">
        <f>+B28/D4</f>
        <v>98.088235294117652</v>
      </c>
      <c r="D28" s="5">
        <f>+C28/D3</f>
        <v>98.088235294117652</v>
      </c>
      <c r="F28" s="12" t="s">
        <v>170</v>
      </c>
    </row>
    <row r="29" spans="1:11" x14ac:dyDescent="0.25">
      <c r="A29" s="12" t="s">
        <v>171</v>
      </c>
      <c r="B29" s="18">
        <v>1</v>
      </c>
      <c r="C29" s="4">
        <f>+B29/D4</f>
        <v>98.088235294117652</v>
      </c>
      <c r="D29" s="5">
        <f>+C29/D3</f>
        <v>98.088235294117652</v>
      </c>
      <c r="F29" s="12" t="s">
        <v>302</v>
      </c>
      <c r="K29" s="33"/>
    </row>
    <row r="30" spans="1:11" x14ac:dyDescent="0.25">
      <c r="A30" s="12" t="s">
        <v>172</v>
      </c>
      <c r="B30" s="18">
        <v>1</v>
      </c>
      <c r="C30" s="4">
        <f>+B30/D4</f>
        <v>98.088235294117652</v>
      </c>
      <c r="D30" s="5">
        <f>+C30/D3</f>
        <v>98.088235294117652</v>
      </c>
    </row>
    <row r="31" spans="1:11" x14ac:dyDescent="0.25">
      <c r="A31" s="12" t="s">
        <v>173</v>
      </c>
      <c r="B31" s="18">
        <v>1</v>
      </c>
      <c r="C31" s="4">
        <f>+B31/D4</f>
        <v>98.088235294117652</v>
      </c>
      <c r="D31" s="5">
        <f>+C31/D3</f>
        <v>98.088235294117652</v>
      </c>
      <c r="F31" s="12" t="s">
        <v>173</v>
      </c>
    </row>
    <row r="32" spans="1:11" x14ac:dyDescent="0.25">
      <c r="A32" s="12" t="s">
        <v>174</v>
      </c>
      <c r="B32" s="18">
        <v>5</v>
      </c>
      <c r="C32" s="4">
        <f>+B32/D4</f>
        <v>490.44117647058829</v>
      </c>
      <c r="D32" s="5">
        <f>+C32/D3</f>
        <v>490.44117647058829</v>
      </c>
      <c r="F32" s="12" t="s">
        <v>304</v>
      </c>
    </row>
    <row r="33" spans="1:6" x14ac:dyDescent="0.25">
      <c r="A33" s="12" t="s">
        <v>175</v>
      </c>
      <c r="B33" s="18">
        <v>1</v>
      </c>
      <c r="C33" s="4">
        <f>+B33/D4</f>
        <v>98.088235294117652</v>
      </c>
      <c r="D33" s="5">
        <f>+C33/D3</f>
        <v>98.088235294117652</v>
      </c>
      <c r="F33" s="12" t="s">
        <v>175</v>
      </c>
    </row>
    <row r="34" spans="1:6" x14ac:dyDescent="0.25">
      <c r="A34" s="12" t="s">
        <v>126</v>
      </c>
      <c r="B34" s="18">
        <v>1</v>
      </c>
      <c r="C34" s="4">
        <f>+B34/D4</f>
        <v>98.088235294117652</v>
      </c>
      <c r="D34" s="5">
        <f>+C34/D3</f>
        <v>98.088235294117652</v>
      </c>
      <c r="F34" s="12" t="s">
        <v>176</v>
      </c>
    </row>
    <row r="35" spans="1:6" x14ac:dyDescent="0.25">
      <c r="A35" s="12" t="s">
        <v>144</v>
      </c>
      <c r="B35" s="18">
        <v>3</v>
      </c>
      <c r="C35" s="4">
        <f>+B35/D4</f>
        <v>294.26470588235298</v>
      </c>
      <c r="D35" s="5">
        <f>+C35/D3</f>
        <v>294.26470588235298</v>
      </c>
    </row>
    <row r="36" spans="1:6" x14ac:dyDescent="0.25">
      <c r="A36" s="12" t="s">
        <v>63</v>
      </c>
      <c r="B36" s="18">
        <v>2</v>
      </c>
      <c r="C36" s="4">
        <f>+B36/D4</f>
        <v>196.1764705882353</v>
      </c>
      <c r="D36" s="5">
        <f>+C36/D3</f>
        <v>196.1764705882353</v>
      </c>
    </row>
    <row r="37" spans="1:6" x14ac:dyDescent="0.25">
      <c r="A37" s="12" t="s">
        <v>177</v>
      </c>
      <c r="B37" s="18">
        <v>1</v>
      </c>
      <c r="C37" s="4">
        <f>+B37/D4</f>
        <v>98.088235294117652</v>
      </c>
      <c r="D37" s="5">
        <f>+C37/D3</f>
        <v>98.088235294117652</v>
      </c>
      <c r="F37" s="12" t="s">
        <v>177</v>
      </c>
    </row>
    <row r="38" spans="1:6" x14ac:dyDescent="0.25">
      <c r="A38" s="12" t="s">
        <v>708</v>
      </c>
      <c r="B38" s="18">
        <v>1</v>
      </c>
      <c r="C38" s="4">
        <f>+B38/D4</f>
        <v>98.088235294117652</v>
      </c>
      <c r="D38" s="5">
        <f>+C38/D3</f>
        <v>98.088235294117652</v>
      </c>
      <c r="F38" s="12" t="s">
        <v>178</v>
      </c>
    </row>
    <row r="39" spans="1:6" x14ac:dyDescent="0.25">
      <c r="A39" s="12"/>
      <c r="B39" s="16"/>
      <c r="C39" s="4">
        <f>+B39/D4</f>
        <v>0</v>
      </c>
      <c r="D39" s="5">
        <f>+C39/D3</f>
        <v>0</v>
      </c>
    </row>
    <row r="40" spans="1:6" x14ac:dyDescent="0.25">
      <c r="A40" s="1" t="s">
        <v>40</v>
      </c>
      <c r="B40" s="14">
        <f>+SUM(B6:B39)</f>
        <v>121</v>
      </c>
      <c r="C40" s="5"/>
      <c r="D40" s="5">
        <f>+SUM(D6:D39)</f>
        <v>11868.676470588232</v>
      </c>
    </row>
    <row r="41" spans="1:6" x14ac:dyDescent="0.25">
      <c r="A41" t="s">
        <v>41</v>
      </c>
      <c r="B41" s="14">
        <f>+COUNT(B6:B39)</f>
        <v>33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workbookViewId="0">
      <selection activeCell="A29" sqref="A2:XFD29"/>
    </sheetView>
  </sheetViews>
  <sheetFormatPr defaultRowHeight="15" x14ac:dyDescent="0.25"/>
  <cols>
    <col min="3" max="3" width="41.7109375" customWidth="1"/>
  </cols>
  <sheetData>
    <row r="1" spans="1:14" x14ac:dyDescent="0.25">
      <c r="A1" s="2" t="s">
        <v>339</v>
      </c>
      <c r="B1" s="2" t="s">
        <v>340</v>
      </c>
      <c r="C1" s="27" t="s">
        <v>341</v>
      </c>
      <c r="D1" s="2" t="s">
        <v>342</v>
      </c>
      <c r="E1" s="25" t="s">
        <v>343</v>
      </c>
      <c r="F1" s="25" t="s">
        <v>344</v>
      </c>
      <c r="G1" s="1" t="s">
        <v>345</v>
      </c>
      <c r="H1" s="1" t="s">
        <v>346</v>
      </c>
      <c r="I1" t="s">
        <v>347</v>
      </c>
      <c r="J1" s="28" t="s">
        <v>348</v>
      </c>
      <c r="K1" s="29" t="s">
        <v>349</v>
      </c>
      <c r="L1" t="s">
        <v>350</v>
      </c>
      <c r="N1" s="26" t="s">
        <v>351</v>
      </c>
    </row>
    <row r="2" spans="1:14" x14ac:dyDescent="0.25">
      <c r="A2" s="2">
        <v>10939</v>
      </c>
      <c r="B2" s="2" t="s">
        <v>396</v>
      </c>
      <c r="C2" t="s">
        <v>729</v>
      </c>
      <c r="D2" t="s">
        <v>388</v>
      </c>
      <c r="E2" s="25">
        <v>20000</v>
      </c>
      <c r="F2" s="25">
        <v>0</v>
      </c>
      <c r="G2" s="1" t="s">
        <v>327</v>
      </c>
      <c r="L2" t="str">
        <f t="shared" ref="L2:L29" si="0">+CONCATENATE(G2,A2)</f>
        <v>Gephyrocapsa10939</v>
      </c>
      <c r="N2" s="26" t="s">
        <v>395</v>
      </c>
    </row>
    <row r="3" spans="1:14" x14ac:dyDescent="0.25">
      <c r="A3" s="2">
        <v>10940</v>
      </c>
      <c r="B3" s="2" t="s">
        <v>396</v>
      </c>
      <c r="C3" t="s">
        <v>729</v>
      </c>
      <c r="D3" t="s">
        <v>388</v>
      </c>
      <c r="E3" s="25">
        <v>10000</v>
      </c>
      <c r="F3" s="25">
        <v>0</v>
      </c>
      <c r="G3" s="1" t="s">
        <v>332</v>
      </c>
      <c r="L3" t="str">
        <f t="shared" si="0"/>
        <v>Nitzschia10940</v>
      </c>
      <c r="N3" s="26"/>
    </row>
    <row r="4" spans="1:14" x14ac:dyDescent="0.25">
      <c r="A4" s="2">
        <v>10941</v>
      </c>
      <c r="B4" s="2" t="s">
        <v>396</v>
      </c>
      <c r="C4" t="s">
        <v>729</v>
      </c>
      <c r="D4" t="s">
        <v>388</v>
      </c>
      <c r="E4" s="25">
        <v>7500</v>
      </c>
      <c r="F4" s="25">
        <v>0</v>
      </c>
      <c r="G4" s="1" t="s">
        <v>332</v>
      </c>
      <c r="L4" t="str">
        <f t="shared" si="0"/>
        <v>Nitzschia10941</v>
      </c>
      <c r="N4" s="26"/>
    </row>
    <row r="5" spans="1:14" x14ac:dyDescent="0.25">
      <c r="A5" s="2">
        <v>10942</v>
      </c>
      <c r="B5" s="2" t="s">
        <v>396</v>
      </c>
      <c r="C5" t="s">
        <v>729</v>
      </c>
      <c r="D5" t="s">
        <v>388</v>
      </c>
      <c r="E5" s="25">
        <v>10000</v>
      </c>
      <c r="F5" s="25">
        <v>0</v>
      </c>
      <c r="G5" s="1" t="s">
        <v>397</v>
      </c>
      <c r="L5" t="str">
        <f t="shared" si="0"/>
        <v>Thalassiosira10942</v>
      </c>
      <c r="N5" s="26"/>
    </row>
    <row r="6" spans="1:14" x14ac:dyDescent="0.25">
      <c r="A6" s="2">
        <v>10943</v>
      </c>
      <c r="B6" s="2" t="s">
        <v>396</v>
      </c>
      <c r="C6" t="s">
        <v>729</v>
      </c>
      <c r="D6" t="s">
        <v>388</v>
      </c>
      <c r="E6" s="25">
        <v>25000</v>
      </c>
      <c r="F6" s="25">
        <v>0</v>
      </c>
      <c r="G6" s="1" t="s">
        <v>397</v>
      </c>
      <c r="L6" t="str">
        <f t="shared" si="0"/>
        <v>Thalassiosira10943</v>
      </c>
      <c r="N6" s="26"/>
    </row>
    <row r="7" spans="1:14" s="33" customFormat="1" x14ac:dyDescent="0.25">
      <c r="A7" s="32">
        <v>10944</v>
      </c>
      <c r="B7" s="32" t="s">
        <v>396</v>
      </c>
      <c r="C7" t="s">
        <v>729</v>
      </c>
      <c r="D7" s="33" t="s">
        <v>388</v>
      </c>
      <c r="E7" s="34">
        <v>15000</v>
      </c>
      <c r="F7" s="34">
        <v>0</v>
      </c>
      <c r="G7" s="35" t="s">
        <v>383</v>
      </c>
      <c r="L7" s="33" t="str">
        <f t="shared" si="0"/>
        <v>Umbilicosphaera10944</v>
      </c>
      <c r="N7" s="36"/>
    </row>
    <row r="8" spans="1:14" s="33" customFormat="1" x14ac:dyDescent="0.25">
      <c r="A8" s="32">
        <v>10945</v>
      </c>
      <c r="B8" s="32" t="s">
        <v>396</v>
      </c>
      <c r="C8" t="s">
        <v>729</v>
      </c>
      <c r="D8" s="33" t="s">
        <v>388</v>
      </c>
      <c r="E8" s="34">
        <v>2500</v>
      </c>
      <c r="F8" s="34">
        <v>0</v>
      </c>
      <c r="G8" s="35" t="s">
        <v>398</v>
      </c>
      <c r="L8" s="33" t="str">
        <f t="shared" si="0"/>
        <v>star-shape10945</v>
      </c>
      <c r="N8" s="36"/>
    </row>
    <row r="9" spans="1:14" x14ac:dyDescent="0.25">
      <c r="A9" s="2">
        <v>10946</v>
      </c>
      <c r="B9" s="2" t="s">
        <v>396</v>
      </c>
      <c r="C9" t="s">
        <v>729</v>
      </c>
      <c r="D9" t="s">
        <v>388</v>
      </c>
      <c r="E9" s="25">
        <v>15000</v>
      </c>
      <c r="F9" s="25">
        <v>0</v>
      </c>
      <c r="G9" s="1" t="s">
        <v>329</v>
      </c>
      <c r="L9" t="str">
        <f t="shared" si="0"/>
        <v>Syracosphaera10946</v>
      </c>
      <c r="N9" s="26"/>
    </row>
    <row r="10" spans="1:14" x14ac:dyDescent="0.25">
      <c r="A10" s="2">
        <v>10947</v>
      </c>
      <c r="B10" s="2" t="s">
        <v>396</v>
      </c>
      <c r="C10" t="s">
        <v>729</v>
      </c>
      <c r="D10" t="s">
        <v>388</v>
      </c>
      <c r="E10" s="25">
        <v>1500</v>
      </c>
      <c r="F10" s="25">
        <v>0</v>
      </c>
      <c r="G10" s="1" t="s">
        <v>399</v>
      </c>
      <c r="L10" t="str">
        <f t="shared" si="0"/>
        <v>Radiolarian10947</v>
      </c>
      <c r="N10" s="26"/>
    </row>
    <row r="11" spans="1:14" x14ac:dyDescent="0.25">
      <c r="A11" s="2">
        <v>10948</v>
      </c>
      <c r="B11" s="2" t="s">
        <v>396</v>
      </c>
      <c r="C11" t="s">
        <v>729</v>
      </c>
      <c r="D11" t="s">
        <v>388</v>
      </c>
      <c r="E11" s="25">
        <v>10000</v>
      </c>
      <c r="F11" s="25">
        <v>0</v>
      </c>
      <c r="G11" s="1" t="s">
        <v>400</v>
      </c>
      <c r="L11" t="str">
        <f t="shared" si="0"/>
        <v>Navicula10948</v>
      </c>
      <c r="N11" s="26"/>
    </row>
    <row r="12" spans="1:14" x14ac:dyDescent="0.25">
      <c r="A12" s="2">
        <v>10949</v>
      </c>
      <c r="B12" s="2" t="s">
        <v>396</v>
      </c>
      <c r="C12" t="s">
        <v>729</v>
      </c>
      <c r="D12" t="s">
        <v>388</v>
      </c>
      <c r="E12" s="25">
        <v>6000</v>
      </c>
      <c r="F12" s="25">
        <v>0</v>
      </c>
      <c r="G12" s="1" t="s">
        <v>329</v>
      </c>
      <c r="L12" t="str">
        <f t="shared" si="0"/>
        <v>Syracosphaera10949</v>
      </c>
      <c r="N12" s="26"/>
    </row>
    <row r="13" spans="1:14" x14ac:dyDescent="0.25">
      <c r="A13" s="2">
        <v>10950</v>
      </c>
      <c r="B13" s="2" t="s">
        <v>396</v>
      </c>
      <c r="C13" t="s">
        <v>729</v>
      </c>
      <c r="D13" t="s">
        <v>388</v>
      </c>
      <c r="E13" s="25">
        <v>5000</v>
      </c>
      <c r="F13" s="25">
        <v>0</v>
      </c>
      <c r="G13" s="1" t="s">
        <v>332</v>
      </c>
      <c r="K13" t="s">
        <v>401</v>
      </c>
      <c r="L13" t="str">
        <f t="shared" si="0"/>
        <v>Nitzschia10950</v>
      </c>
      <c r="N13" s="26"/>
    </row>
    <row r="14" spans="1:14" x14ac:dyDescent="0.25">
      <c r="A14" s="2">
        <v>10951</v>
      </c>
      <c r="B14" s="2" t="s">
        <v>396</v>
      </c>
      <c r="C14" t="s">
        <v>729</v>
      </c>
      <c r="D14" t="s">
        <v>388</v>
      </c>
      <c r="E14" s="25">
        <v>20000</v>
      </c>
      <c r="F14" s="25">
        <v>0</v>
      </c>
      <c r="G14" s="1" t="s">
        <v>329</v>
      </c>
      <c r="L14" t="str">
        <f t="shared" si="0"/>
        <v>Syracosphaera10951</v>
      </c>
      <c r="N14" s="26"/>
    </row>
    <row r="15" spans="1:14" x14ac:dyDescent="0.25">
      <c r="A15" s="2">
        <v>10952</v>
      </c>
      <c r="B15" s="2" t="s">
        <v>396</v>
      </c>
      <c r="C15" t="s">
        <v>729</v>
      </c>
      <c r="D15" t="s">
        <v>388</v>
      </c>
      <c r="E15" s="25">
        <v>13000</v>
      </c>
      <c r="F15" s="25">
        <v>0</v>
      </c>
      <c r="G15" s="1" t="s">
        <v>338</v>
      </c>
      <c r="L15" t="str">
        <f t="shared" si="0"/>
        <v>Fallacia10952</v>
      </c>
      <c r="N15" s="26"/>
    </row>
    <row r="16" spans="1:14" s="33" customFormat="1" x14ac:dyDescent="0.25">
      <c r="A16" s="32">
        <v>10953</v>
      </c>
      <c r="B16" s="32" t="s">
        <v>396</v>
      </c>
      <c r="C16" t="s">
        <v>729</v>
      </c>
      <c r="D16" s="33" t="s">
        <v>388</v>
      </c>
      <c r="E16" s="34">
        <v>25000</v>
      </c>
      <c r="F16" s="34">
        <v>0</v>
      </c>
      <c r="G16" s="35" t="s">
        <v>327</v>
      </c>
      <c r="H16" s="33" t="s">
        <v>710</v>
      </c>
      <c r="L16" s="33" t="str">
        <f t="shared" si="0"/>
        <v>Gephyrocapsa10953</v>
      </c>
      <c r="N16" s="36"/>
    </row>
    <row r="17" spans="1:14" x14ac:dyDescent="0.25">
      <c r="A17" s="2">
        <v>10954</v>
      </c>
      <c r="B17" s="2" t="s">
        <v>396</v>
      </c>
      <c r="C17" t="s">
        <v>729</v>
      </c>
      <c r="D17" t="s">
        <v>388</v>
      </c>
      <c r="E17" s="25">
        <v>5000</v>
      </c>
      <c r="F17" s="25">
        <v>0</v>
      </c>
      <c r="G17" s="1" t="s">
        <v>389</v>
      </c>
      <c r="L17" t="str">
        <f t="shared" si="0"/>
        <v>Pseudonitzschia10954</v>
      </c>
      <c r="N17" s="26"/>
    </row>
    <row r="18" spans="1:14" x14ac:dyDescent="0.25">
      <c r="A18" s="2">
        <v>10955</v>
      </c>
      <c r="B18" s="2" t="s">
        <v>396</v>
      </c>
      <c r="C18" t="s">
        <v>729</v>
      </c>
      <c r="D18" t="s">
        <v>388</v>
      </c>
      <c r="E18" s="25">
        <v>7500</v>
      </c>
      <c r="F18" s="25">
        <v>0</v>
      </c>
      <c r="G18" s="1" t="s">
        <v>365</v>
      </c>
      <c r="L18" t="str">
        <f t="shared" si="0"/>
        <v>coccolith10955</v>
      </c>
      <c r="N18" s="26"/>
    </row>
    <row r="19" spans="1:14" x14ac:dyDescent="0.25">
      <c r="A19" s="2">
        <v>10956</v>
      </c>
      <c r="B19" s="2" t="s">
        <v>396</v>
      </c>
      <c r="C19" t="s">
        <v>729</v>
      </c>
      <c r="D19" t="s">
        <v>388</v>
      </c>
      <c r="E19" s="25">
        <v>15000</v>
      </c>
      <c r="F19" s="25">
        <v>0</v>
      </c>
      <c r="G19" s="1" t="s">
        <v>329</v>
      </c>
      <c r="H19" t="s">
        <v>709</v>
      </c>
      <c r="L19" t="str">
        <f t="shared" si="0"/>
        <v>Syracosphaera10956</v>
      </c>
      <c r="N19" s="26"/>
    </row>
    <row r="20" spans="1:14" x14ac:dyDescent="0.25">
      <c r="A20" s="2">
        <v>10957</v>
      </c>
      <c r="B20" s="2" t="s">
        <v>396</v>
      </c>
      <c r="C20" t="s">
        <v>729</v>
      </c>
      <c r="D20" t="s">
        <v>388</v>
      </c>
      <c r="E20" s="25">
        <v>3500</v>
      </c>
      <c r="F20" s="25">
        <v>0</v>
      </c>
      <c r="G20" s="1" t="s">
        <v>402</v>
      </c>
      <c r="L20" t="str">
        <f t="shared" si="0"/>
        <v>Michaelsarsia10957</v>
      </c>
      <c r="N20" s="26"/>
    </row>
    <row r="21" spans="1:14" x14ac:dyDescent="0.25">
      <c r="A21" s="2">
        <v>10958</v>
      </c>
      <c r="B21" s="2" t="s">
        <v>396</v>
      </c>
      <c r="C21" t="s">
        <v>729</v>
      </c>
      <c r="D21" t="s">
        <v>388</v>
      </c>
      <c r="E21" s="25">
        <v>10000</v>
      </c>
      <c r="F21" s="25">
        <v>0</v>
      </c>
      <c r="G21" s="1" t="s">
        <v>402</v>
      </c>
      <c r="L21" t="str">
        <f t="shared" si="0"/>
        <v>Michaelsarsia10958</v>
      </c>
      <c r="N21" s="26"/>
    </row>
    <row r="22" spans="1:14" x14ac:dyDescent="0.25">
      <c r="A22" s="2">
        <v>10959</v>
      </c>
      <c r="B22" s="2" t="s">
        <v>396</v>
      </c>
      <c r="C22" t="s">
        <v>729</v>
      </c>
      <c r="D22" t="s">
        <v>388</v>
      </c>
      <c r="E22" s="25">
        <v>5000</v>
      </c>
      <c r="F22" s="25">
        <v>0</v>
      </c>
      <c r="G22" s="1" t="s">
        <v>374</v>
      </c>
      <c r="L22" t="str">
        <f t="shared" si="0"/>
        <v>Syracolithus10959</v>
      </c>
      <c r="N22" s="26"/>
    </row>
    <row r="23" spans="1:14" x14ac:dyDescent="0.25">
      <c r="A23" s="2">
        <v>10960</v>
      </c>
      <c r="B23" s="2" t="s">
        <v>396</v>
      </c>
      <c r="C23" t="s">
        <v>729</v>
      </c>
      <c r="D23" t="s">
        <v>388</v>
      </c>
      <c r="E23" s="25">
        <v>5000</v>
      </c>
      <c r="F23" s="25">
        <v>0</v>
      </c>
      <c r="G23" s="1" t="s">
        <v>329</v>
      </c>
      <c r="L23" t="str">
        <f t="shared" si="0"/>
        <v>Syracosphaera10960</v>
      </c>
      <c r="N23" s="26"/>
    </row>
    <row r="24" spans="1:14" x14ac:dyDescent="0.25">
      <c r="A24" s="2">
        <v>10961</v>
      </c>
      <c r="B24" s="2" t="s">
        <v>396</v>
      </c>
      <c r="C24" t="s">
        <v>729</v>
      </c>
      <c r="D24" t="s">
        <v>388</v>
      </c>
      <c r="E24" s="25">
        <v>15000</v>
      </c>
      <c r="F24" s="25">
        <v>0</v>
      </c>
      <c r="G24" s="1" t="s">
        <v>329</v>
      </c>
      <c r="L24" t="str">
        <f t="shared" si="0"/>
        <v>Syracosphaera10961</v>
      </c>
      <c r="N24" s="26"/>
    </row>
    <row r="25" spans="1:14" x14ac:dyDescent="0.25">
      <c r="A25" s="2">
        <v>10962</v>
      </c>
      <c r="B25" s="2" t="s">
        <v>396</v>
      </c>
      <c r="C25" t="s">
        <v>729</v>
      </c>
      <c r="D25" t="s">
        <v>388</v>
      </c>
      <c r="E25" s="25">
        <v>7500</v>
      </c>
      <c r="F25" s="25">
        <v>0</v>
      </c>
      <c r="G25" s="1" t="s">
        <v>383</v>
      </c>
      <c r="H25" t="s">
        <v>384</v>
      </c>
      <c r="L25" t="str">
        <f t="shared" si="0"/>
        <v>Umbilicosphaera10962</v>
      </c>
      <c r="N25" s="26"/>
    </row>
    <row r="26" spans="1:14" x14ac:dyDescent="0.25">
      <c r="A26" s="2">
        <v>10963</v>
      </c>
      <c r="B26" s="2" t="s">
        <v>396</v>
      </c>
      <c r="C26" t="s">
        <v>729</v>
      </c>
      <c r="D26" t="s">
        <v>388</v>
      </c>
      <c r="E26" s="25">
        <v>10000</v>
      </c>
      <c r="F26" s="25">
        <v>0</v>
      </c>
      <c r="G26" s="1" t="s">
        <v>397</v>
      </c>
      <c r="L26" t="str">
        <f t="shared" si="0"/>
        <v>Thalassiosira10963</v>
      </c>
      <c r="N26" s="26"/>
    </row>
    <row r="27" spans="1:14" x14ac:dyDescent="0.25">
      <c r="A27" s="2">
        <v>10964</v>
      </c>
      <c r="B27" s="2" t="s">
        <v>396</v>
      </c>
      <c r="C27" t="s">
        <v>729</v>
      </c>
      <c r="D27" t="s">
        <v>388</v>
      </c>
      <c r="E27" s="25">
        <v>2000</v>
      </c>
      <c r="F27" s="25">
        <v>0</v>
      </c>
      <c r="G27" s="1" t="s">
        <v>364</v>
      </c>
      <c r="L27" t="str">
        <f t="shared" si="0"/>
        <v>Eucampia10964</v>
      </c>
      <c r="N27" s="26"/>
    </row>
    <row r="28" spans="1:14" x14ac:dyDescent="0.25">
      <c r="A28" s="2">
        <v>10965</v>
      </c>
      <c r="B28" s="2" t="s">
        <v>396</v>
      </c>
      <c r="C28" t="s">
        <v>729</v>
      </c>
      <c r="D28" t="s">
        <v>388</v>
      </c>
      <c r="E28" s="25">
        <v>3000</v>
      </c>
      <c r="F28" s="25">
        <v>0</v>
      </c>
      <c r="G28" s="1" t="s">
        <v>329</v>
      </c>
      <c r="L28" t="str">
        <f t="shared" si="0"/>
        <v>Syracosphaera10965</v>
      </c>
      <c r="N28" s="26"/>
    </row>
    <row r="29" spans="1:14" x14ac:dyDescent="0.25">
      <c r="A29" s="2">
        <v>10966</v>
      </c>
      <c r="B29" s="2" t="s">
        <v>396</v>
      </c>
      <c r="C29" t="s">
        <v>729</v>
      </c>
      <c r="D29" t="s">
        <v>388</v>
      </c>
      <c r="E29" s="25">
        <v>6000</v>
      </c>
      <c r="F29" s="25">
        <v>0</v>
      </c>
      <c r="G29" s="1" t="s">
        <v>332</v>
      </c>
      <c r="L29" t="str">
        <f t="shared" si="0"/>
        <v>Nitzschia10966</v>
      </c>
      <c r="N29" s="26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4" workbookViewId="0">
      <selection activeCell="B18" sqref="B18"/>
    </sheetView>
  </sheetViews>
  <sheetFormatPr defaultRowHeight="15" x14ac:dyDescent="0.25"/>
  <cols>
    <col min="1" max="1" width="24" customWidth="1"/>
    <col min="2" max="2" width="13.140625" customWidth="1"/>
    <col min="3" max="3" width="14.28515625" customWidth="1"/>
    <col min="4" max="4" width="9.85546875" bestFit="1" customWidth="1"/>
    <col min="5" max="5" width="4.140625" customWidth="1"/>
  </cols>
  <sheetData>
    <row r="1" spans="1:6" x14ac:dyDescent="0.25">
      <c r="A1" s="1" t="s">
        <v>0</v>
      </c>
    </row>
    <row r="2" spans="1:6" x14ac:dyDescent="0.25">
      <c r="A2" s="1" t="s">
        <v>42</v>
      </c>
      <c r="B2" s="11">
        <v>41036</v>
      </c>
      <c r="C2" s="1" t="s">
        <v>262</v>
      </c>
      <c r="D2" s="2"/>
    </row>
    <row r="3" spans="1:6" x14ac:dyDescent="0.25">
      <c r="A3" s="1" t="s">
        <v>179</v>
      </c>
      <c r="B3" s="2" t="s">
        <v>180</v>
      </c>
      <c r="C3" s="2" t="s">
        <v>4</v>
      </c>
      <c r="D3" s="2">
        <v>1</v>
      </c>
    </row>
    <row r="4" spans="1:6" x14ac:dyDescent="0.25">
      <c r="A4" s="1" t="s">
        <v>5</v>
      </c>
      <c r="B4" s="2">
        <v>626</v>
      </c>
      <c r="C4" s="2" t="s">
        <v>6</v>
      </c>
      <c r="D4" s="3">
        <f>+B4/60030</f>
        <v>1.0428119273696485E-2</v>
      </c>
    </row>
    <row r="5" spans="1:6" x14ac:dyDescent="0.25">
      <c r="A5" s="1" t="s">
        <v>7</v>
      </c>
      <c r="B5" s="2" t="s">
        <v>8</v>
      </c>
      <c r="C5" s="2" t="s">
        <v>9</v>
      </c>
      <c r="D5" s="2" t="s">
        <v>10</v>
      </c>
      <c r="F5" s="1" t="s">
        <v>254</v>
      </c>
    </row>
    <row r="6" spans="1:6" x14ac:dyDescent="0.25">
      <c r="A6" s="12" t="s">
        <v>252</v>
      </c>
      <c r="B6" s="19">
        <v>3</v>
      </c>
      <c r="C6" s="4">
        <f>+B6/D4</f>
        <v>287.68370607028754</v>
      </c>
      <c r="D6" s="5">
        <f>+C6/D3</f>
        <v>287.68370607028754</v>
      </c>
      <c r="F6" s="12" t="s">
        <v>181</v>
      </c>
    </row>
    <row r="7" spans="1:6" x14ac:dyDescent="0.25">
      <c r="A7" s="12" t="s">
        <v>182</v>
      </c>
      <c r="B7" s="19">
        <v>5</v>
      </c>
      <c r="C7" s="4">
        <f>+B7/D4</f>
        <v>479.47284345047922</v>
      </c>
      <c r="D7" s="5">
        <f>+C7/D3</f>
        <v>479.47284345047922</v>
      </c>
      <c r="F7" s="12" t="s">
        <v>182</v>
      </c>
    </row>
    <row r="8" spans="1:6" x14ac:dyDescent="0.25">
      <c r="A8" s="12" t="s">
        <v>183</v>
      </c>
      <c r="B8" s="19">
        <v>9</v>
      </c>
      <c r="C8" s="4">
        <f>+B8/D4</f>
        <v>863.05111821086257</v>
      </c>
      <c r="D8" s="5">
        <f>+C8/D3</f>
        <v>863.05111821086257</v>
      </c>
      <c r="F8" s="12" t="s">
        <v>183</v>
      </c>
    </row>
    <row r="9" spans="1:6" x14ac:dyDescent="0.25">
      <c r="A9" s="12" t="s">
        <v>32</v>
      </c>
      <c r="B9" s="19">
        <v>7</v>
      </c>
      <c r="C9" s="4">
        <f>+B9/D4</f>
        <v>671.26198083067095</v>
      </c>
      <c r="D9" s="5">
        <f>+C9/D3</f>
        <v>671.26198083067095</v>
      </c>
      <c r="F9" s="12" t="s">
        <v>296</v>
      </c>
    </row>
    <row r="10" spans="1:6" x14ac:dyDescent="0.25">
      <c r="A10" s="12" t="s">
        <v>700</v>
      </c>
      <c r="B10" s="19">
        <v>7</v>
      </c>
      <c r="C10" s="4">
        <f>+B10/D4</f>
        <v>671.26198083067095</v>
      </c>
      <c r="D10" s="5">
        <f>+C10/D3</f>
        <v>671.26198083067095</v>
      </c>
    </row>
    <row r="11" spans="1:6" x14ac:dyDescent="0.25">
      <c r="A11" s="12" t="s">
        <v>184</v>
      </c>
      <c r="B11" s="19">
        <v>1</v>
      </c>
      <c r="C11" s="4">
        <f>+B11/D4</f>
        <v>95.894568690095852</v>
      </c>
      <c r="D11" s="5">
        <f>+C11/D3</f>
        <v>95.894568690095852</v>
      </c>
      <c r="F11" s="12" t="s">
        <v>184</v>
      </c>
    </row>
    <row r="12" spans="1:6" x14ac:dyDescent="0.25">
      <c r="A12" s="12" t="s">
        <v>422</v>
      </c>
      <c r="B12" s="19">
        <v>49</v>
      </c>
      <c r="C12" s="4">
        <f>+B12/D4</f>
        <v>4698.8338658146968</v>
      </c>
      <c r="D12" s="5">
        <f>+C12/D3</f>
        <v>4698.8338658146968</v>
      </c>
    </row>
    <row r="13" spans="1:6" x14ac:dyDescent="0.25">
      <c r="A13" s="12" t="s">
        <v>185</v>
      </c>
      <c r="B13" s="19">
        <v>11</v>
      </c>
      <c r="C13" s="4">
        <f>+B13/D4</f>
        <v>1054.8402555910543</v>
      </c>
      <c r="D13" s="5">
        <f>+C13/D3</f>
        <v>1054.8402555910543</v>
      </c>
      <c r="F13" s="12" t="s">
        <v>185</v>
      </c>
    </row>
    <row r="14" spans="1:6" x14ac:dyDescent="0.25">
      <c r="A14" s="12" t="s">
        <v>186</v>
      </c>
      <c r="B14" s="19">
        <v>4</v>
      </c>
      <c r="C14" s="4">
        <f>+B14/D4</f>
        <v>383.57827476038341</v>
      </c>
      <c r="D14" s="5">
        <f>+C14/D3</f>
        <v>383.57827476038341</v>
      </c>
      <c r="F14" s="12" t="s">
        <v>186</v>
      </c>
    </row>
    <row r="15" spans="1:6" x14ac:dyDescent="0.25">
      <c r="A15" s="12" t="s">
        <v>187</v>
      </c>
      <c r="B15" s="19">
        <v>11</v>
      </c>
      <c r="C15" s="4">
        <f>+B15/D4</f>
        <v>1054.8402555910543</v>
      </c>
      <c r="D15" s="5">
        <f>+C15/D3</f>
        <v>1054.8402555910543</v>
      </c>
      <c r="F15" s="12" t="s">
        <v>297</v>
      </c>
    </row>
    <row r="16" spans="1:6" x14ac:dyDescent="0.25">
      <c r="A16" s="12" t="s">
        <v>298</v>
      </c>
      <c r="B16" s="19">
        <v>18</v>
      </c>
      <c r="C16" s="4">
        <f>+B16/D4</f>
        <v>1726.1022364217251</v>
      </c>
      <c r="D16" s="5">
        <f>+C16/D3</f>
        <v>1726.1022364217251</v>
      </c>
      <c r="F16" s="12" t="s">
        <v>299</v>
      </c>
    </row>
    <row r="17" spans="1:6" x14ac:dyDescent="0.25">
      <c r="A17" s="12" t="s">
        <v>189</v>
      </c>
      <c r="B17" s="19">
        <v>4</v>
      </c>
      <c r="C17" s="4">
        <f>+B17/D4</f>
        <v>383.57827476038341</v>
      </c>
      <c r="D17" s="5">
        <f>+C17/D3</f>
        <v>383.57827476038341</v>
      </c>
      <c r="F17" s="12" t="s">
        <v>189</v>
      </c>
    </row>
    <row r="18" spans="1:6" x14ac:dyDescent="0.25">
      <c r="A18" s="12" t="s">
        <v>705</v>
      </c>
      <c r="B18" s="19">
        <v>2</v>
      </c>
      <c r="C18" s="4">
        <f>+B18/D4</f>
        <v>191.7891373801917</v>
      </c>
      <c r="D18" s="5">
        <f>+C18/D3</f>
        <v>191.7891373801917</v>
      </c>
    </row>
    <row r="19" spans="1:6" x14ac:dyDescent="0.25">
      <c r="A19" s="1" t="s">
        <v>686</v>
      </c>
      <c r="B19" s="19">
        <v>4</v>
      </c>
      <c r="C19" s="4">
        <f>+B19/D4</f>
        <v>383.57827476038341</v>
      </c>
      <c r="D19" s="5">
        <f>+C19/D3</f>
        <v>383.57827476038341</v>
      </c>
    </row>
    <row r="20" spans="1:6" x14ac:dyDescent="0.25">
      <c r="A20" s="12" t="s">
        <v>295</v>
      </c>
      <c r="B20" s="19">
        <v>2</v>
      </c>
      <c r="C20" s="4">
        <f>+B20/D4</f>
        <v>191.7891373801917</v>
      </c>
      <c r="D20" s="5">
        <f>+C20/D3</f>
        <v>191.7891373801917</v>
      </c>
    </row>
    <row r="21" spans="1:6" x14ac:dyDescent="0.25">
      <c r="A21" s="12" t="s">
        <v>190</v>
      </c>
      <c r="B21" s="19">
        <v>17</v>
      </c>
      <c r="C21" s="4">
        <f>+B21/D4</f>
        <v>1630.2076677316293</v>
      </c>
      <c r="D21" s="5">
        <f>+C21/D3</f>
        <v>1630.2076677316293</v>
      </c>
      <c r="F21" s="12" t="s">
        <v>190</v>
      </c>
    </row>
    <row r="22" spans="1:6" x14ac:dyDescent="0.25">
      <c r="A22" s="12" t="s">
        <v>191</v>
      </c>
      <c r="B22" s="19">
        <v>1</v>
      </c>
      <c r="C22" s="4">
        <f>+B22/D4</f>
        <v>95.894568690095852</v>
      </c>
      <c r="D22" s="5">
        <f>+C22/D3</f>
        <v>95.894568690095852</v>
      </c>
      <c r="F22" s="12" t="s">
        <v>191</v>
      </c>
    </row>
    <row r="23" spans="1:6" x14ac:dyDescent="0.25">
      <c r="A23" s="12" t="s">
        <v>192</v>
      </c>
      <c r="B23" s="19">
        <v>5</v>
      </c>
      <c r="C23" s="4">
        <f>+B23/D4</f>
        <v>479.47284345047922</v>
      </c>
      <c r="D23" s="5">
        <f>+C23/D3</f>
        <v>479.47284345047922</v>
      </c>
      <c r="F23" s="12" t="s">
        <v>192</v>
      </c>
    </row>
    <row r="24" spans="1:6" x14ac:dyDescent="0.25">
      <c r="A24" s="12" t="s">
        <v>193</v>
      </c>
      <c r="B24" s="19">
        <v>6</v>
      </c>
      <c r="C24" s="4">
        <f>+B24/D4</f>
        <v>575.36741214057508</v>
      </c>
      <c r="D24" s="5">
        <f>+C24/D3</f>
        <v>575.36741214057508</v>
      </c>
      <c r="F24" s="12" t="s">
        <v>193</v>
      </c>
    </row>
    <row r="25" spans="1:6" x14ac:dyDescent="0.25">
      <c r="A25" s="12" t="s">
        <v>194</v>
      </c>
      <c r="B25" s="19">
        <v>1</v>
      </c>
      <c r="C25" s="4">
        <f>+B25/D4</f>
        <v>95.894568690095852</v>
      </c>
      <c r="D25" s="5">
        <f>+C25/D3</f>
        <v>95.894568690095852</v>
      </c>
      <c r="F25" s="12" t="s">
        <v>194</v>
      </c>
    </row>
    <row r="26" spans="1:6" x14ac:dyDescent="0.25">
      <c r="A26" s="12" t="s">
        <v>195</v>
      </c>
      <c r="B26" s="19">
        <v>2</v>
      </c>
      <c r="C26" s="4">
        <f>+B26/D4</f>
        <v>191.7891373801917</v>
      </c>
      <c r="D26" s="5">
        <f>+C26/D3</f>
        <v>191.7891373801917</v>
      </c>
      <c r="F26" s="12" t="s">
        <v>195</v>
      </c>
    </row>
    <row r="27" spans="1:6" x14ac:dyDescent="0.25">
      <c r="A27" s="12" t="s">
        <v>196</v>
      </c>
      <c r="B27" s="19">
        <v>1</v>
      </c>
      <c r="C27" s="4">
        <f>+B27/D4</f>
        <v>95.894568690095852</v>
      </c>
      <c r="D27" s="5">
        <f>+C27/D3</f>
        <v>95.894568690095852</v>
      </c>
      <c r="F27" s="33" t="s">
        <v>680</v>
      </c>
    </row>
    <row r="28" spans="1:6" x14ac:dyDescent="0.25">
      <c r="A28" s="12" t="s">
        <v>197</v>
      </c>
      <c r="B28" s="19">
        <v>2</v>
      </c>
      <c r="C28" s="4">
        <f>+B28/D4</f>
        <v>191.7891373801917</v>
      </c>
      <c r="D28" s="5">
        <f>+C28/D3</f>
        <v>191.7891373801917</v>
      </c>
      <c r="F28" s="12" t="s">
        <v>197</v>
      </c>
    </row>
    <row r="29" spans="1:6" x14ac:dyDescent="0.25">
      <c r="A29" s="12" t="s">
        <v>198</v>
      </c>
      <c r="B29" s="19">
        <v>2</v>
      </c>
      <c r="C29" s="4">
        <f>+B29/D4</f>
        <v>191.7891373801917</v>
      </c>
      <c r="D29" s="5">
        <f>+C29/D3</f>
        <v>191.7891373801917</v>
      </c>
    </row>
    <row r="30" spans="1:6" x14ac:dyDescent="0.25">
      <c r="A30" s="12" t="s">
        <v>199</v>
      </c>
      <c r="B30" s="19">
        <v>1</v>
      </c>
      <c r="C30" s="4">
        <f>+B30/D4</f>
        <v>95.894568690095852</v>
      </c>
      <c r="D30" s="5">
        <f>+C30/D3</f>
        <v>95.894568690095852</v>
      </c>
    </row>
    <row r="31" spans="1:6" x14ac:dyDescent="0.25">
      <c r="A31" s="12" t="s">
        <v>63</v>
      </c>
      <c r="B31" s="19">
        <v>1</v>
      </c>
      <c r="C31" s="4">
        <f>+B31/D4</f>
        <v>95.894568690095852</v>
      </c>
      <c r="D31" s="5">
        <f>+C31/D3</f>
        <v>95.894568690095852</v>
      </c>
    </row>
    <row r="32" spans="1:6" x14ac:dyDescent="0.25">
      <c r="A32" s="12" t="s">
        <v>200</v>
      </c>
      <c r="B32" s="19">
        <v>1</v>
      </c>
      <c r="C32" s="4">
        <f>+B32/D4</f>
        <v>95.894568690095852</v>
      </c>
      <c r="D32" s="5">
        <f>+C32/D3</f>
        <v>95.894568690095852</v>
      </c>
    </row>
    <row r="33" spans="1:6" x14ac:dyDescent="0.25">
      <c r="A33" s="12" t="s">
        <v>201</v>
      </c>
      <c r="B33" s="19">
        <v>1</v>
      </c>
      <c r="C33" s="4">
        <f>+B33/D4</f>
        <v>95.894568690095852</v>
      </c>
      <c r="D33" s="5">
        <f>+C33/D3</f>
        <v>95.894568690095852</v>
      </c>
      <c r="F33" s="12" t="s">
        <v>201</v>
      </c>
    </row>
    <row r="34" spans="1:6" x14ac:dyDescent="0.25">
      <c r="A34" s="12" t="s">
        <v>202</v>
      </c>
      <c r="B34" s="19">
        <v>2</v>
      </c>
      <c r="C34" s="4">
        <f>+B34/D4</f>
        <v>191.7891373801917</v>
      </c>
      <c r="D34" s="5">
        <f>+C34/D3</f>
        <v>191.7891373801917</v>
      </c>
    </row>
    <row r="35" spans="1:6" x14ac:dyDescent="0.25">
      <c r="A35" s="12" t="s">
        <v>203</v>
      </c>
      <c r="B35" s="19">
        <v>1</v>
      </c>
      <c r="C35" s="4">
        <f>+B35/D4</f>
        <v>95.894568690095852</v>
      </c>
      <c r="D35" s="5">
        <f>+C35/D3</f>
        <v>95.894568690095852</v>
      </c>
      <c r="F35" s="12" t="s">
        <v>203</v>
      </c>
    </row>
    <row r="36" spans="1:6" x14ac:dyDescent="0.25">
      <c r="A36" s="12" t="s">
        <v>82</v>
      </c>
      <c r="B36" s="19">
        <v>1</v>
      </c>
      <c r="C36" s="4">
        <f>+B36/D4</f>
        <v>95.894568690095852</v>
      </c>
      <c r="D36" s="5">
        <f>+C36/D3</f>
        <v>95.894568690095852</v>
      </c>
    </row>
    <row r="37" spans="1:6" x14ac:dyDescent="0.25">
      <c r="A37" s="12" t="s">
        <v>204</v>
      </c>
      <c r="B37" s="19">
        <v>1</v>
      </c>
      <c r="C37" s="4">
        <f>+B37/D4</f>
        <v>95.894568690095852</v>
      </c>
      <c r="D37" s="5">
        <f>+C37/D3</f>
        <v>95.894568690095852</v>
      </c>
      <c r="F37" s="12" t="s">
        <v>204</v>
      </c>
    </row>
    <row r="38" spans="1:6" x14ac:dyDescent="0.25">
      <c r="A38" s="12"/>
      <c r="B38" s="5"/>
      <c r="C38" s="4">
        <f>+B38/D4</f>
        <v>0</v>
      </c>
      <c r="D38" s="5">
        <f>+C38/D3</f>
        <v>0</v>
      </c>
    </row>
    <row r="39" spans="1:6" x14ac:dyDescent="0.25">
      <c r="A39" s="1" t="s">
        <v>40</v>
      </c>
      <c r="B39" s="2">
        <f>+SUM(B6:B38)</f>
        <v>183</v>
      </c>
      <c r="C39" s="5"/>
      <c r="D39" s="5">
        <f>+SUM(D6:D38)</f>
        <v>17548.706070287531</v>
      </c>
    </row>
    <row r="40" spans="1:6" x14ac:dyDescent="0.25">
      <c r="A40" t="s">
        <v>41</v>
      </c>
      <c r="B40" s="2">
        <f>+COUNT(B6:B38)</f>
        <v>32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workbookViewId="0">
      <selection activeCell="A3" sqref="A3:XFD34"/>
    </sheetView>
  </sheetViews>
  <sheetFormatPr defaultRowHeight="15" x14ac:dyDescent="0.25"/>
  <cols>
    <col min="3" max="3" width="44.28515625" customWidth="1"/>
  </cols>
  <sheetData>
    <row r="1" spans="1:14" x14ac:dyDescent="0.25">
      <c r="A1" s="2" t="s">
        <v>339</v>
      </c>
      <c r="B1" s="2" t="s">
        <v>340</v>
      </c>
      <c r="C1" s="27" t="s">
        <v>341</v>
      </c>
      <c r="D1" s="2" t="s">
        <v>342</v>
      </c>
      <c r="E1" s="25" t="s">
        <v>343</v>
      </c>
      <c r="F1" s="25" t="s">
        <v>344</v>
      </c>
      <c r="G1" s="1" t="s">
        <v>345</v>
      </c>
      <c r="H1" s="1" t="s">
        <v>346</v>
      </c>
      <c r="I1" t="s">
        <v>347</v>
      </c>
      <c r="J1" s="28" t="s">
        <v>348</v>
      </c>
      <c r="K1" s="29" t="s">
        <v>349</v>
      </c>
      <c r="L1" t="s">
        <v>350</v>
      </c>
      <c r="N1" s="26" t="s">
        <v>351</v>
      </c>
    </row>
    <row r="2" spans="1:14" s="33" customFormat="1" x14ac:dyDescent="0.25">
      <c r="A2" s="32">
        <v>10847</v>
      </c>
      <c r="B2" s="32" t="s">
        <v>403</v>
      </c>
      <c r="C2" t="s">
        <v>730</v>
      </c>
      <c r="D2" s="33" t="s">
        <v>326</v>
      </c>
      <c r="E2" s="34">
        <v>7500</v>
      </c>
      <c r="F2" s="34">
        <v>0</v>
      </c>
      <c r="G2" s="35" t="s">
        <v>408</v>
      </c>
      <c r="L2" s="33" t="str">
        <f t="shared" ref="L2" si="0">+CONCATENATE(G2,A2)</f>
        <v>Algirosphaera10847</v>
      </c>
      <c r="N2" s="36"/>
    </row>
    <row r="3" spans="1:14" x14ac:dyDescent="0.25">
      <c r="A3" s="2">
        <v>10967</v>
      </c>
      <c r="B3" s="2" t="s">
        <v>403</v>
      </c>
      <c r="C3" t="s">
        <v>730</v>
      </c>
      <c r="D3" t="s">
        <v>388</v>
      </c>
      <c r="E3" s="25">
        <v>30000</v>
      </c>
      <c r="F3" s="25">
        <v>0</v>
      </c>
      <c r="G3" s="1" t="s">
        <v>404</v>
      </c>
      <c r="L3" t="str">
        <f t="shared" ref="L3:L34" si="1">+CONCATENATE(G3,A3)</f>
        <v>Minidiscus10967</v>
      </c>
      <c r="N3" s="26" t="s">
        <v>411</v>
      </c>
    </row>
    <row r="4" spans="1:14" x14ac:dyDescent="0.25">
      <c r="A4" s="2">
        <v>10968</v>
      </c>
      <c r="B4" s="2" t="s">
        <v>403</v>
      </c>
      <c r="C4" t="s">
        <v>730</v>
      </c>
      <c r="D4" t="s">
        <v>388</v>
      </c>
      <c r="E4" s="25">
        <v>3500</v>
      </c>
      <c r="F4" s="25">
        <v>0</v>
      </c>
      <c r="G4" s="1" t="s">
        <v>405</v>
      </c>
      <c r="L4" t="str">
        <f t="shared" si="1"/>
        <v>Calciosolenia10968</v>
      </c>
      <c r="N4" s="26" t="s">
        <v>411</v>
      </c>
    </row>
    <row r="5" spans="1:14" x14ac:dyDescent="0.25">
      <c r="A5" s="2">
        <v>10969</v>
      </c>
      <c r="B5" s="2" t="s">
        <v>403</v>
      </c>
      <c r="C5" t="s">
        <v>730</v>
      </c>
      <c r="D5" t="s">
        <v>388</v>
      </c>
      <c r="E5" s="25">
        <v>10000</v>
      </c>
      <c r="F5" s="25">
        <v>0</v>
      </c>
      <c r="G5" s="1" t="s">
        <v>406</v>
      </c>
      <c r="L5" t="str">
        <f t="shared" si="1"/>
        <v>Calciopappus10969</v>
      </c>
      <c r="N5" s="26" t="s">
        <v>411</v>
      </c>
    </row>
    <row r="6" spans="1:14" x14ac:dyDescent="0.25">
      <c r="A6" s="2">
        <v>10970</v>
      </c>
      <c r="B6" s="2" t="s">
        <v>403</v>
      </c>
      <c r="C6" t="s">
        <v>730</v>
      </c>
      <c r="D6" t="s">
        <v>388</v>
      </c>
      <c r="E6" s="25">
        <v>9000</v>
      </c>
      <c r="F6" s="25">
        <v>0</v>
      </c>
      <c r="G6" s="1" t="s">
        <v>397</v>
      </c>
      <c r="H6" t="s">
        <v>407</v>
      </c>
      <c r="L6" t="str">
        <f t="shared" si="1"/>
        <v>Thalassiosira10970</v>
      </c>
      <c r="N6" s="26" t="s">
        <v>411</v>
      </c>
    </row>
    <row r="7" spans="1:14" x14ac:dyDescent="0.25">
      <c r="A7" s="2">
        <v>10971</v>
      </c>
      <c r="B7" s="2" t="s">
        <v>403</v>
      </c>
      <c r="C7" t="s">
        <v>730</v>
      </c>
      <c r="D7" t="s">
        <v>388</v>
      </c>
      <c r="E7" s="25">
        <v>7500</v>
      </c>
      <c r="F7" s="25">
        <v>0</v>
      </c>
      <c r="G7" s="1" t="s">
        <v>329</v>
      </c>
      <c r="L7" t="str">
        <f t="shared" si="1"/>
        <v>Syracosphaera10971</v>
      </c>
      <c r="N7" s="26" t="s">
        <v>411</v>
      </c>
    </row>
    <row r="8" spans="1:14" x14ac:dyDescent="0.25">
      <c r="A8" s="2">
        <v>10972</v>
      </c>
      <c r="B8" s="2" t="s">
        <v>403</v>
      </c>
      <c r="C8" t="s">
        <v>730</v>
      </c>
      <c r="D8" t="s">
        <v>388</v>
      </c>
      <c r="E8" s="25">
        <v>10000</v>
      </c>
      <c r="F8" s="25">
        <v>0</v>
      </c>
      <c r="G8" s="1" t="s">
        <v>408</v>
      </c>
      <c r="L8" t="str">
        <f t="shared" si="1"/>
        <v>Algirosphaera10972</v>
      </c>
      <c r="N8" s="26" t="s">
        <v>411</v>
      </c>
    </row>
    <row r="9" spans="1:14" x14ac:dyDescent="0.25">
      <c r="A9" s="2">
        <v>10973</v>
      </c>
      <c r="B9" s="2" t="s">
        <v>403</v>
      </c>
      <c r="C9" t="s">
        <v>730</v>
      </c>
      <c r="D9" t="s">
        <v>388</v>
      </c>
      <c r="E9" s="25">
        <v>7500</v>
      </c>
      <c r="F9" s="25">
        <v>0</v>
      </c>
      <c r="G9" s="1" t="s">
        <v>361</v>
      </c>
      <c r="L9" t="str">
        <f t="shared" si="1"/>
        <v>Thalassionema10973</v>
      </c>
      <c r="N9" s="26" t="s">
        <v>411</v>
      </c>
    </row>
    <row r="10" spans="1:14" x14ac:dyDescent="0.25">
      <c r="A10" s="2">
        <v>10974</v>
      </c>
      <c r="B10" s="2" t="s">
        <v>403</v>
      </c>
      <c r="C10" t="s">
        <v>730</v>
      </c>
      <c r="D10" t="s">
        <v>388</v>
      </c>
      <c r="E10" s="25">
        <v>10000</v>
      </c>
      <c r="F10" s="25">
        <v>0</v>
      </c>
      <c r="G10" s="1" t="s">
        <v>397</v>
      </c>
      <c r="L10" t="str">
        <f t="shared" si="1"/>
        <v>Thalassiosira10974</v>
      </c>
      <c r="N10" s="26" t="s">
        <v>411</v>
      </c>
    </row>
    <row r="11" spans="1:14" x14ac:dyDescent="0.25">
      <c r="A11" s="2">
        <v>10975</v>
      </c>
      <c r="B11" s="2" t="s">
        <v>403</v>
      </c>
      <c r="C11" t="s">
        <v>730</v>
      </c>
      <c r="D11" t="s">
        <v>388</v>
      </c>
      <c r="E11" s="25">
        <v>25000</v>
      </c>
      <c r="F11" s="25">
        <v>0</v>
      </c>
      <c r="G11" s="1" t="s">
        <v>397</v>
      </c>
      <c r="L11" t="str">
        <f>+CONCATENATE(G11,A10,"a")</f>
        <v>Thalassiosira10974a</v>
      </c>
      <c r="N11" s="26" t="s">
        <v>411</v>
      </c>
    </row>
    <row r="12" spans="1:14" x14ac:dyDescent="0.25">
      <c r="A12" s="2">
        <v>10976</v>
      </c>
      <c r="B12" s="2" t="s">
        <v>403</v>
      </c>
      <c r="C12" t="s">
        <v>730</v>
      </c>
      <c r="D12" t="s">
        <v>388</v>
      </c>
      <c r="E12" s="25">
        <v>1500</v>
      </c>
      <c r="F12" s="25">
        <v>0</v>
      </c>
      <c r="G12" s="1" t="s">
        <v>332</v>
      </c>
      <c r="L12" t="str">
        <f t="shared" si="1"/>
        <v>Nitzschia10976</v>
      </c>
      <c r="N12" s="26" t="s">
        <v>411</v>
      </c>
    </row>
    <row r="13" spans="1:14" x14ac:dyDescent="0.25">
      <c r="A13" s="2">
        <v>10977</v>
      </c>
      <c r="B13" s="2" t="s">
        <v>403</v>
      </c>
      <c r="C13" t="s">
        <v>730</v>
      </c>
      <c r="D13" t="s">
        <v>388</v>
      </c>
      <c r="E13" s="25">
        <v>7500</v>
      </c>
      <c r="F13" s="25">
        <v>0</v>
      </c>
      <c r="G13" s="1" t="s">
        <v>332</v>
      </c>
      <c r="L13" t="str">
        <f>+CONCATENATE(G13,A12,"a")</f>
        <v>Nitzschia10976a</v>
      </c>
      <c r="N13" s="26" t="s">
        <v>411</v>
      </c>
    </row>
    <row r="14" spans="1:14" x14ac:dyDescent="0.25">
      <c r="A14" s="2">
        <v>10978</v>
      </c>
      <c r="B14" s="2" t="s">
        <v>403</v>
      </c>
      <c r="C14" t="s">
        <v>730</v>
      </c>
      <c r="D14" t="s">
        <v>388</v>
      </c>
      <c r="E14" s="25">
        <v>7500</v>
      </c>
      <c r="F14" s="25">
        <v>0</v>
      </c>
      <c r="G14" s="1" t="s">
        <v>408</v>
      </c>
      <c r="L14" t="str">
        <f t="shared" si="1"/>
        <v>Algirosphaera10978</v>
      </c>
      <c r="N14" s="26" t="s">
        <v>411</v>
      </c>
    </row>
    <row r="15" spans="1:14" x14ac:dyDescent="0.25">
      <c r="A15" s="2">
        <v>10979</v>
      </c>
      <c r="B15" s="2" t="s">
        <v>403</v>
      </c>
      <c r="C15" t="s">
        <v>730</v>
      </c>
      <c r="D15" t="s">
        <v>388</v>
      </c>
      <c r="E15" s="25">
        <v>1000</v>
      </c>
      <c r="F15" s="25">
        <v>0</v>
      </c>
      <c r="G15" s="1" t="s">
        <v>332</v>
      </c>
      <c r="L15" t="str">
        <f t="shared" si="1"/>
        <v>Nitzschia10979</v>
      </c>
      <c r="N15" s="26" t="s">
        <v>411</v>
      </c>
    </row>
    <row r="16" spans="1:14" x14ac:dyDescent="0.25">
      <c r="A16" s="2">
        <v>10980</v>
      </c>
      <c r="B16" s="2" t="s">
        <v>403</v>
      </c>
      <c r="C16" t="s">
        <v>730</v>
      </c>
      <c r="D16" t="s">
        <v>388</v>
      </c>
      <c r="E16" s="25">
        <v>10000</v>
      </c>
      <c r="F16" s="25">
        <v>0</v>
      </c>
      <c r="G16" s="1" t="s">
        <v>332</v>
      </c>
      <c r="L16" t="str">
        <f>+CONCATENATE(G16,A15,"a")</f>
        <v>Nitzschia10979a</v>
      </c>
      <c r="N16" s="26" t="s">
        <v>411</v>
      </c>
    </row>
    <row r="17" spans="1:14" x14ac:dyDescent="0.25">
      <c r="A17" s="2">
        <v>10981</v>
      </c>
      <c r="B17" s="2" t="s">
        <v>403</v>
      </c>
      <c r="C17" t="s">
        <v>730</v>
      </c>
      <c r="D17" t="s">
        <v>388</v>
      </c>
      <c r="E17" s="25">
        <v>10000</v>
      </c>
      <c r="F17" s="25">
        <v>0</v>
      </c>
      <c r="G17" s="1" t="s">
        <v>332</v>
      </c>
      <c r="L17" t="str">
        <f>+CONCATENATE(G17,A15,"b")</f>
        <v>Nitzschia10979b</v>
      </c>
      <c r="N17" s="26" t="s">
        <v>411</v>
      </c>
    </row>
    <row r="18" spans="1:14" x14ac:dyDescent="0.25">
      <c r="A18" s="2">
        <v>10982</v>
      </c>
      <c r="B18" s="2" t="s">
        <v>403</v>
      </c>
      <c r="C18" t="s">
        <v>730</v>
      </c>
      <c r="D18" t="s">
        <v>388</v>
      </c>
      <c r="E18" s="25">
        <v>10000</v>
      </c>
      <c r="F18" s="25">
        <v>0</v>
      </c>
      <c r="G18" s="1" t="s">
        <v>332</v>
      </c>
      <c r="L18" t="str">
        <f>+CONCATENATE(G18,A15,"c")</f>
        <v>Nitzschia10979c</v>
      </c>
      <c r="N18" s="26" t="s">
        <v>411</v>
      </c>
    </row>
    <row r="19" spans="1:14" s="33" customFormat="1" x14ac:dyDescent="0.25">
      <c r="A19" s="32">
        <v>10983</v>
      </c>
      <c r="B19" s="32" t="s">
        <v>403</v>
      </c>
      <c r="C19" t="s">
        <v>730</v>
      </c>
      <c r="D19" s="33" t="s">
        <v>388</v>
      </c>
      <c r="E19" s="34">
        <v>5000</v>
      </c>
      <c r="F19" s="34">
        <v>0</v>
      </c>
      <c r="G19" s="35" t="s">
        <v>402</v>
      </c>
      <c r="L19" s="33" t="str">
        <f t="shared" si="1"/>
        <v>Michaelsarsia10983</v>
      </c>
      <c r="N19" s="36" t="s">
        <v>411</v>
      </c>
    </row>
    <row r="20" spans="1:14" x14ac:dyDescent="0.25">
      <c r="A20" s="2">
        <v>10984</v>
      </c>
      <c r="B20" s="2" t="s">
        <v>403</v>
      </c>
      <c r="C20" t="s">
        <v>730</v>
      </c>
      <c r="D20" t="s">
        <v>388</v>
      </c>
      <c r="E20" s="25">
        <v>10000</v>
      </c>
      <c r="F20" s="25">
        <v>0</v>
      </c>
      <c r="G20" s="1" t="s">
        <v>389</v>
      </c>
      <c r="L20" t="str">
        <f t="shared" si="1"/>
        <v>Pseudonitzschia10984</v>
      </c>
      <c r="N20" s="26" t="s">
        <v>411</v>
      </c>
    </row>
    <row r="21" spans="1:14" x14ac:dyDescent="0.25">
      <c r="A21" s="2">
        <v>10985</v>
      </c>
      <c r="B21" s="2" t="s">
        <v>403</v>
      </c>
      <c r="C21" t="s">
        <v>730</v>
      </c>
      <c r="D21" t="s">
        <v>388</v>
      </c>
      <c r="E21" s="25">
        <v>5000</v>
      </c>
      <c r="F21" s="25">
        <v>0</v>
      </c>
      <c r="G21" s="1" t="s">
        <v>332</v>
      </c>
      <c r="L21" t="str">
        <f t="shared" si="1"/>
        <v>Nitzschia10985</v>
      </c>
      <c r="N21" s="26" t="s">
        <v>411</v>
      </c>
    </row>
    <row r="22" spans="1:14" s="33" customFormat="1" x14ac:dyDescent="0.25">
      <c r="A22" s="32">
        <v>10986</v>
      </c>
      <c r="B22" s="32" t="s">
        <v>403</v>
      </c>
      <c r="C22" t="s">
        <v>730</v>
      </c>
      <c r="D22" s="33" t="s">
        <v>388</v>
      </c>
      <c r="E22" s="34">
        <v>7500</v>
      </c>
      <c r="F22" s="34">
        <v>0</v>
      </c>
      <c r="G22" s="35" t="s">
        <v>409</v>
      </c>
      <c r="L22" s="33" t="str">
        <f t="shared" si="1"/>
        <v>spore10986</v>
      </c>
      <c r="N22" s="36" t="s">
        <v>411</v>
      </c>
    </row>
    <row r="23" spans="1:14" x14ac:dyDescent="0.25">
      <c r="A23" s="2">
        <v>10987</v>
      </c>
      <c r="B23" s="2" t="s">
        <v>403</v>
      </c>
      <c r="C23" t="s">
        <v>730</v>
      </c>
      <c r="D23" t="s">
        <v>388</v>
      </c>
      <c r="E23" s="25">
        <v>1500</v>
      </c>
      <c r="F23" s="25">
        <v>0</v>
      </c>
      <c r="G23" s="1" t="s">
        <v>410</v>
      </c>
      <c r="L23" t="str">
        <f t="shared" si="1"/>
        <v>Cylindrotheca10987</v>
      </c>
      <c r="N23" s="26" t="s">
        <v>411</v>
      </c>
    </row>
    <row r="24" spans="1:14" x14ac:dyDescent="0.25">
      <c r="A24" s="2">
        <v>10988</v>
      </c>
      <c r="B24" s="2" t="s">
        <v>403</v>
      </c>
      <c r="C24" t="s">
        <v>730</v>
      </c>
      <c r="D24" t="s">
        <v>388</v>
      </c>
      <c r="E24" s="25">
        <v>5000</v>
      </c>
      <c r="F24" s="25">
        <v>0</v>
      </c>
      <c r="G24" s="1" t="s">
        <v>332</v>
      </c>
      <c r="L24" t="str">
        <f t="shared" si="1"/>
        <v>Nitzschia10988</v>
      </c>
      <c r="N24" s="26" t="s">
        <v>411</v>
      </c>
    </row>
    <row r="25" spans="1:14" s="33" customFormat="1" x14ac:dyDescent="0.25">
      <c r="A25" s="32">
        <v>10989</v>
      </c>
      <c r="B25" s="32" t="s">
        <v>403</v>
      </c>
      <c r="C25" t="s">
        <v>730</v>
      </c>
      <c r="D25" s="33" t="s">
        <v>388</v>
      </c>
      <c r="E25" s="34">
        <v>5000</v>
      </c>
      <c r="F25" s="34">
        <v>0</v>
      </c>
      <c r="G25" s="35" t="s">
        <v>356</v>
      </c>
      <c r="L25" s="33" t="str">
        <f t="shared" si="1"/>
        <v>Chaetoceros10989</v>
      </c>
      <c r="N25" s="36" t="s">
        <v>411</v>
      </c>
    </row>
    <row r="26" spans="1:14" x14ac:dyDescent="0.25">
      <c r="A26" s="2">
        <v>10990</v>
      </c>
      <c r="B26" s="2" t="s">
        <v>403</v>
      </c>
      <c r="C26" t="s">
        <v>730</v>
      </c>
      <c r="D26" t="s">
        <v>388</v>
      </c>
      <c r="E26" s="25">
        <v>5000</v>
      </c>
      <c r="F26" s="25">
        <v>0</v>
      </c>
      <c r="G26" s="1" t="s">
        <v>363</v>
      </c>
      <c r="L26" t="str">
        <f t="shared" si="1"/>
        <v>Prorocentrum10990</v>
      </c>
      <c r="N26" s="26" t="s">
        <v>411</v>
      </c>
    </row>
    <row r="27" spans="1:14" x14ac:dyDescent="0.25">
      <c r="A27" s="2">
        <v>10991</v>
      </c>
      <c r="B27" s="2" t="s">
        <v>403</v>
      </c>
      <c r="C27" t="s">
        <v>730</v>
      </c>
      <c r="D27" t="s">
        <v>388</v>
      </c>
      <c r="E27" s="25">
        <v>10000</v>
      </c>
      <c r="F27" s="25">
        <v>0</v>
      </c>
      <c r="G27" s="1" t="s">
        <v>329</v>
      </c>
      <c r="L27" t="str">
        <f t="shared" si="1"/>
        <v>Syracosphaera10991</v>
      </c>
      <c r="N27" s="26" t="s">
        <v>411</v>
      </c>
    </row>
    <row r="28" spans="1:14" x14ac:dyDescent="0.25">
      <c r="A28" s="2">
        <v>10992</v>
      </c>
      <c r="B28" s="2" t="s">
        <v>403</v>
      </c>
      <c r="C28" t="s">
        <v>730</v>
      </c>
      <c r="D28" t="s">
        <v>388</v>
      </c>
      <c r="E28" s="25">
        <v>10000</v>
      </c>
      <c r="F28" s="25">
        <v>0</v>
      </c>
      <c r="G28" s="1" t="s">
        <v>334</v>
      </c>
      <c r="L28" t="str">
        <f t="shared" si="1"/>
        <v>centric10992</v>
      </c>
      <c r="N28" s="26" t="s">
        <v>411</v>
      </c>
    </row>
    <row r="29" spans="1:14" x14ac:dyDescent="0.25">
      <c r="A29" s="2">
        <v>10993</v>
      </c>
      <c r="B29" s="2" t="s">
        <v>403</v>
      </c>
      <c r="C29" t="s">
        <v>730</v>
      </c>
      <c r="D29" t="s">
        <v>388</v>
      </c>
      <c r="E29" s="25">
        <v>15000</v>
      </c>
      <c r="F29" s="25">
        <v>0</v>
      </c>
      <c r="G29" s="1" t="s">
        <v>365</v>
      </c>
      <c r="L29" t="str">
        <f t="shared" si="1"/>
        <v>coccolith10993</v>
      </c>
      <c r="N29" s="26" t="s">
        <v>411</v>
      </c>
    </row>
    <row r="30" spans="1:14" x14ac:dyDescent="0.25">
      <c r="A30" s="2">
        <v>10994</v>
      </c>
      <c r="B30" s="2" t="s">
        <v>403</v>
      </c>
      <c r="C30" t="s">
        <v>730</v>
      </c>
      <c r="D30" t="s">
        <v>388</v>
      </c>
      <c r="E30" s="25">
        <v>4000</v>
      </c>
      <c r="F30" s="25">
        <v>0</v>
      </c>
      <c r="G30" s="1" t="s">
        <v>359</v>
      </c>
      <c r="L30" t="str">
        <f t="shared" si="1"/>
        <v>Haslea10994</v>
      </c>
      <c r="N30" s="26" t="s">
        <v>411</v>
      </c>
    </row>
    <row r="31" spans="1:14" x14ac:dyDescent="0.25">
      <c r="A31" s="2">
        <v>10995</v>
      </c>
      <c r="B31" s="2" t="s">
        <v>403</v>
      </c>
      <c r="C31" t="s">
        <v>730</v>
      </c>
      <c r="D31" t="s">
        <v>388</v>
      </c>
      <c r="E31" s="25">
        <v>10000</v>
      </c>
      <c r="F31" s="25">
        <v>0</v>
      </c>
      <c r="G31" s="1" t="s">
        <v>397</v>
      </c>
      <c r="L31" t="str">
        <f t="shared" si="1"/>
        <v>Thalassiosira10995</v>
      </c>
      <c r="N31" s="26" t="s">
        <v>411</v>
      </c>
    </row>
    <row r="32" spans="1:14" s="33" customFormat="1" x14ac:dyDescent="0.25">
      <c r="A32" s="32">
        <v>10996</v>
      </c>
      <c r="B32" s="32" t="s">
        <v>403</v>
      </c>
      <c r="C32" t="s">
        <v>730</v>
      </c>
      <c r="D32" s="33" t="s">
        <v>388</v>
      </c>
      <c r="E32" s="34">
        <v>10000</v>
      </c>
      <c r="F32" s="34">
        <v>0</v>
      </c>
      <c r="G32" s="35" t="s">
        <v>397</v>
      </c>
      <c r="L32" s="33" t="str">
        <f t="shared" si="1"/>
        <v>Thalassiosira10996</v>
      </c>
      <c r="N32" s="36" t="s">
        <v>411</v>
      </c>
    </row>
    <row r="33" spans="1:14" s="33" customFormat="1" x14ac:dyDescent="0.25">
      <c r="A33" s="32">
        <v>10997</v>
      </c>
      <c r="B33" s="32" t="s">
        <v>403</v>
      </c>
      <c r="C33" t="s">
        <v>730</v>
      </c>
      <c r="D33" s="33" t="s">
        <v>388</v>
      </c>
      <c r="E33" s="34">
        <v>25000</v>
      </c>
      <c r="F33" s="34">
        <v>0</v>
      </c>
      <c r="G33" s="35" t="s">
        <v>397</v>
      </c>
      <c r="L33" s="33" t="str">
        <f>+CONCATENATE(G33,A32,"a")</f>
        <v>Thalassiosira10996a</v>
      </c>
      <c r="N33" s="36" t="s">
        <v>411</v>
      </c>
    </row>
    <row r="34" spans="1:14" x14ac:dyDescent="0.25">
      <c r="A34" s="2">
        <v>10998</v>
      </c>
      <c r="B34" s="2" t="s">
        <v>403</v>
      </c>
      <c r="C34" t="s">
        <v>730</v>
      </c>
      <c r="D34" t="s">
        <v>388</v>
      </c>
      <c r="E34" s="25">
        <v>7000</v>
      </c>
      <c r="F34" s="25">
        <v>0</v>
      </c>
      <c r="G34" s="1" t="s">
        <v>402</v>
      </c>
      <c r="L34" t="str">
        <f t="shared" si="1"/>
        <v>Michaelsarsia10998</v>
      </c>
      <c r="N34" s="26" t="s">
        <v>411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opLeftCell="A13" workbookViewId="0">
      <selection activeCell="F7" sqref="F7"/>
    </sheetView>
  </sheetViews>
  <sheetFormatPr defaultRowHeight="15" x14ac:dyDescent="0.25"/>
  <cols>
    <col min="1" max="1" width="29.140625" customWidth="1"/>
    <col min="2" max="2" width="14.28515625" customWidth="1"/>
    <col min="3" max="3" width="12.5703125" customWidth="1"/>
    <col min="5" max="5" width="5" customWidth="1"/>
  </cols>
  <sheetData>
    <row r="1" spans="1:6" x14ac:dyDescent="0.25">
      <c r="A1" s="1" t="s">
        <v>0</v>
      </c>
      <c r="B1" s="14"/>
    </row>
    <row r="2" spans="1:6" x14ac:dyDescent="0.25">
      <c r="A2" s="1" t="s">
        <v>42</v>
      </c>
      <c r="B2" s="15">
        <v>41036</v>
      </c>
      <c r="C2" s="1" t="s">
        <v>263</v>
      </c>
      <c r="D2" s="2"/>
    </row>
    <row r="3" spans="1:6" x14ac:dyDescent="0.25">
      <c r="A3" s="1" t="s">
        <v>205</v>
      </c>
      <c r="B3" s="14" t="s">
        <v>206</v>
      </c>
      <c r="C3" s="2" t="s">
        <v>4</v>
      </c>
      <c r="D3" s="2">
        <v>1</v>
      </c>
    </row>
    <row r="4" spans="1:6" x14ac:dyDescent="0.25">
      <c r="A4" s="1" t="s">
        <v>5</v>
      </c>
      <c r="B4" s="14">
        <v>681</v>
      </c>
      <c r="C4" s="2" t="s">
        <v>6</v>
      </c>
      <c r="D4" s="3">
        <f>+B4/60030</f>
        <v>1.1344327836081958E-2</v>
      </c>
    </row>
    <row r="5" spans="1:6" x14ac:dyDescent="0.25">
      <c r="A5" s="1" t="s">
        <v>7</v>
      </c>
      <c r="B5" s="14" t="s">
        <v>8</v>
      </c>
      <c r="C5" s="2" t="s">
        <v>9</v>
      </c>
      <c r="D5" s="2" t="s">
        <v>10</v>
      </c>
      <c r="F5" s="1" t="s">
        <v>254</v>
      </c>
    </row>
    <row r="6" spans="1:6" x14ac:dyDescent="0.25">
      <c r="A6" s="12" t="s">
        <v>713</v>
      </c>
      <c r="B6" s="20">
        <v>2</v>
      </c>
      <c r="C6" s="4">
        <f>+B6/D4</f>
        <v>176.29955947136565</v>
      </c>
      <c r="D6" s="4">
        <f>+C6/D3</f>
        <v>176.29955947136565</v>
      </c>
      <c r="F6" s="12" t="s">
        <v>714</v>
      </c>
    </row>
    <row r="7" spans="1:6" x14ac:dyDescent="0.25">
      <c r="A7" s="12" t="s">
        <v>422</v>
      </c>
      <c r="B7" s="21">
        <v>17</v>
      </c>
      <c r="C7" s="4">
        <f>+B7/D4</f>
        <v>1498.5462555066081</v>
      </c>
      <c r="D7" s="4">
        <f>+C7/D3</f>
        <v>1498.5462555066081</v>
      </c>
    </row>
    <row r="8" spans="1:6" x14ac:dyDescent="0.25">
      <c r="A8" s="12" t="s">
        <v>207</v>
      </c>
      <c r="B8" s="21">
        <v>4</v>
      </c>
      <c r="C8" s="4">
        <f>+B8/D4</f>
        <v>352.59911894273131</v>
      </c>
      <c r="D8" s="4">
        <f>+C8/D3</f>
        <v>352.59911894273131</v>
      </c>
      <c r="F8" s="12" t="s">
        <v>285</v>
      </c>
    </row>
    <row r="9" spans="1:6" x14ac:dyDescent="0.25">
      <c r="A9" s="12" t="s">
        <v>295</v>
      </c>
      <c r="B9" s="21">
        <v>2</v>
      </c>
      <c r="C9" s="4">
        <f>+B9/D4</f>
        <v>176.29955947136565</v>
      </c>
      <c r="D9" s="4">
        <f>+C9/D3</f>
        <v>176.29955947136565</v>
      </c>
    </row>
    <row r="10" spans="1:6" x14ac:dyDescent="0.25">
      <c r="A10" s="1" t="s">
        <v>686</v>
      </c>
      <c r="B10" s="21">
        <v>12</v>
      </c>
      <c r="C10" s="4">
        <f>+B10/D4</f>
        <v>1057.7973568281939</v>
      </c>
      <c r="D10" s="4">
        <f>+C10/D3</f>
        <v>1057.7973568281939</v>
      </c>
    </row>
    <row r="11" spans="1:6" x14ac:dyDescent="0.25">
      <c r="A11" s="12" t="s">
        <v>208</v>
      </c>
      <c r="B11" s="21">
        <v>1</v>
      </c>
      <c r="C11" s="4">
        <f>+B11/D4</f>
        <v>88.149779735682827</v>
      </c>
      <c r="D11" s="4">
        <f>+C11/D3</f>
        <v>88.149779735682827</v>
      </c>
      <c r="F11" s="12" t="s">
        <v>208</v>
      </c>
    </row>
    <row r="12" spans="1:6" x14ac:dyDescent="0.25">
      <c r="A12" s="12" t="s">
        <v>209</v>
      </c>
      <c r="B12" s="21">
        <v>1</v>
      </c>
      <c r="C12" s="4">
        <f>+B12/D4</f>
        <v>88.149779735682827</v>
      </c>
      <c r="D12" s="4">
        <f>+C12/D3</f>
        <v>88.149779735682827</v>
      </c>
      <c r="F12" s="12" t="s">
        <v>286</v>
      </c>
    </row>
    <row r="13" spans="1:6" x14ac:dyDescent="0.25">
      <c r="A13" s="12" t="s">
        <v>210</v>
      </c>
      <c r="B13" s="21">
        <v>15</v>
      </c>
      <c r="C13" s="4">
        <f>+B13/D4</f>
        <v>1322.2466960352424</v>
      </c>
      <c r="D13" s="4">
        <f>+C13/D3</f>
        <v>1322.2466960352424</v>
      </c>
      <c r="F13" s="12" t="s">
        <v>210</v>
      </c>
    </row>
    <row r="14" spans="1:6" x14ac:dyDescent="0.25">
      <c r="A14" s="12" t="s">
        <v>199</v>
      </c>
      <c r="B14" s="21">
        <v>15</v>
      </c>
      <c r="C14" s="4">
        <f>+B14/D4</f>
        <v>1322.2466960352424</v>
      </c>
      <c r="D14" s="4">
        <f>+C14/D3</f>
        <v>1322.2466960352424</v>
      </c>
      <c r="F14" s="12" t="s">
        <v>289</v>
      </c>
    </row>
    <row r="15" spans="1:6" x14ac:dyDescent="0.25">
      <c r="A15" s="12" t="s">
        <v>188</v>
      </c>
      <c r="B15" s="21">
        <v>3</v>
      </c>
      <c r="C15" s="4">
        <f>+B15/D4</f>
        <v>264.44933920704847</v>
      </c>
      <c r="D15" s="4">
        <f>+C15/D3</f>
        <v>264.44933920704847</v>
      </c>
    </row>
    <row r="16" spans="1:6" x14ac:dyDescent="0.25">
      <c r="A16" s="12" t="s">
        <v>252</v>
      </c>
      <c r="B16" s="21">
        <v>8</v>
      </c>
      <c r="C16" s="4">
        <f>+B16/D4</f>
        <v>705.19823788546262</v>
      </c>
      <c r="D16" s="4">
        <f>+C16/D3</f>
        <v>705.19823788546262</v>
      </c>
      <c r="F16" s="12" t="s">
        <v>293</v>
      </c>
    </row>
    <row r="17" spans="1:6" x14ac:dyDescent="0.25">
      <c r="A17" s="12" t="s">
        <v>32</v>
      </c>
      <c r="B17" s="21">
        <v>4</v>
      </c>
      <c r="C17" s="4">
        <f>+B17/D4</f>
        <v>352.59911894273131</v>
      </c>
      <c r="D17" s="4">
        <f>+C17/D3</f>
        <v>352.59911894273131</v>
      </c>
    </row>
    <row r="18" spans="1:6" x14ac:dyDescent="0.25">
      <c r="A18" s="12" t="s">
        <v>212</v>
      </c>
      <c r="B18" s="21">
        <v>15</v>
      </c>
      <c r="C18" s="4">
        <f>+B18/D4</f>
        <v>1322.2466960352424</v>
      </c>
      <c r="D18" s="4">
        <f>+C18/D3</f>
        <v>1322.2466960352424</v>
      </c>
    </row>
    <row r="19" spans="1:6" x14ac:dyDescent="0.25">
      <c r="A19" s="12" t="s">
        <v>11</v>
      </c>
      <c r="B19" s="21">
        <v>2</v>
      </c>
      <c r="C19" s="4">
        <f>+B19/D4</f>
        <v>176.29955947136565</v>
      </c>
      <c r="D19" s="4">
        <f>+C19/D3</f>
        <v>176.29955947136565</v>
      </c>
      <c r="F19" s="12" t="s">
        <v>287</v>
      </c>
    </row>
    <row r="20" spans="1:6" x14ac:dyDescent="0.25">
      <c r="A20" s="12" t="s">
        <v>213</v>
      </c>
      <c r="B20" s="21">
        <v>1</v>
      </c>
      <c r="C20" s="4">
        <f>+B20/D4</f>
        <v>88.149779735682827</v>
      </c>
      <c r="D20" s="4">
        <f>+C20/D3</f>
        <v>88.149779735682827</v>
      </c>
      <c r="F20" s="12" t="s">
        <v>290</v>
      </c>
    </row>
    <row r="21" spans="1:6" x14ac:dyDescent="0.25">
      <c r="A21" s="12" t="s">
        <v>700</v>
      </c>
      <c r="B21" s="21">
        <v>8</v>
      </c>
      <c r="C21" s="4">
        <f>+B21/D4</f>
        <v>705.19823788546262</v>
      </c>
      <c r="D21" s="4">
        <f>+C21/D3</f>
        <v>705.19823788546262</v>
      </c>
    </row>
    <row r="22" spans="1:6" x14ac:dyDescent="0.25">
      <c r="A22" s="12" t="s">
        <v>215</v>
      </c>
      <c r="B22" s="21">
        <v>3</v>
      </c>
      <c r="C22" s="4">
        <f>+B22/D4</f>
        <v>264.44933920704847</v>
      </c>
      <c r="D22" s="4">
        <f>+C22/D3</f>
        <v>264.44933920704847</v>
      </c>
      <c r="F22" s="12" t="s">
        <v>215</v>
      </c>
    </row>
    <row r="23" spans="1:6" x14ac:dyDescent="0.25">
      <c r="A23" s="12" t="s">
        <v>185</v>
      </c>
      <c r="B23" s="21">
        <v>5</v>
      </c>
      <c r="C23" s="4">
        <f>+B23/D4</f>
        <v>440.74889867841409</v>
      </c>
      <c r="D23" s="4">
        <f>+C23/D3</f>
        <v>440.74889867841409</v>
      </c>
    </row>
    <row r="24" spans="1:6" x14ac:dyDescent="0.25">
      <c r="A24" s="12" t="s">
        <v>201</v>
      </c>
      <c r="B24" s="21">
        <v>1</v>
      </c>
      <c r="C24" s="4">
        <f>+B24/D4</f>
        <v>88.149779735682827</v>
      </c>
      <c r="D24" s="4">
        <f>+C24/D3</f>
        <v>88.149779735682827</v>
      </c>
    </row>
    <row r="25" spans="1:6" x14ac:dyDescent="0.25">
      <c r="A25" s="12" t="s">
        <v>202</v>
      </c>
      <c r="B25" s="21">
        <v>1</v>
      </c>
      <c r="C25" s="4">
        <f>+B25/D4</f>
        <v>88.149779735682827</v>
      </c>
      <c r="D25" s="4">
        <f>+C25/D3</f>
        <v>88.149779735682827</v>
      </c>
    </row>
    <row r="26" spans="1:6" x14ac:dyDescent="0.25">
      <c r="A26" s="12" t="s">
        <v>288</v>
      </c>
      <c r="B26" s="21">
        <v>1</v>
      </c>
      <c r="C26" s="4">
        <f>+B26/D4</f>
        <v>88.149779735682827</v>
      </c>
      <c r="D26" s="4">
        <f>+C26/D3</f>
        <v>88.149779735682827</v>
      </c>
      <c r="F26" s="12" t="s">
        <v>288</v>
      </c>
    </row>
    <row r="27" spans="1:6" x14ac:dyDescent="0.25">
      <c r="A27" s="12" t="s">
        <v>216</v>
      </c>
      <c r="B27" s="21">
        <v>1</v>
      </c>
      <c r="C27" s="4">
        <f>+B27/D4</f>
        <v>88.149779735682827</v>
      </c>
      <c r="D27" s="4">
        <f>+C27/D3</f>
        <v>88.149779735682827</v>
      </c>
      <c r="F27" s="12" t="s">
        <v>216</v>
      </c>
    </row>
    <row r="28" spans="1:6" x14ac:dyDescent="0.25">
      <c r="A28" s="12" t="s">
        <v>217</v>
      </c>
      <c r="B28" s="21">
        <v>3</v>
      </c>
      <c r="C28" s="4">
        <f>+B28/D4</f>
        <v>264.44933920704847</v>
      </c>
      <c r="D28" s="4">
        <f>+C28/D3</f>
        <v>264.44933920704847</v>
      </c>
      <c r="F28" s="12" t="s">
        <v>217</v>
      </c>
    </row>
    <row r="29" spans="1:6" x14ac:dyDescent="0.25">
      <c r="A29" s="12" t="s">
        <v>157</v>
      </c>
      <c r="B29" s="21">
        <v>17</v>
      </c>
      <c r="C29" s="4">
        <f>+B29/D4</f>
        <v>1498.5462555066081</v>
      </c>
      <c r="D29" s="4">
        <f>+C29/D3</f>
        <v>1498.5462555066081</v>
      </c>
    </row>
    <row r="30" spans="1:6" x14ac:dyDescent="0.25">
      <c r="A30" s="12" t="s">
        <v>218</v>
      </c>
      <c r="B30" s="21">
        <v>2</v>
      </c>
      <c r="C30" s="4">
        <f>+B30/D4</f>
        <v>176.29955947136565</v>
      </c>
      <c r="D30" s="4">
        <f>+C30/D3</f>
        <v>176.29955947136565</v>
      </c>
      <c r="F30" s="33" t="s">
        <v>681</v>
      </c>
    </row>
    <row r="31" spans="1:6" x14ac:dyDescent="0.25">
      <c r="A31" s="12" t="s">
        <v>219</v>
      </c>
      <c r="B31" s="21">
        <v>4</v>
      </c>
      <c r="C31" s="4">
        <f>+B31/D4</f>
        <v>352.59911894273131</v>
      </c>
      <c r="D31" s="4">
        <f>+C31/D3</f>
        <v>352.59911894273131</v>
      </c>
    </row>
    <row r="32" spans="1:6" x14ac:dyDescent="0.25">
      <c r="A32" s="12" t="s">
        <v>220</v>
      </c>
      <c r="B32" s="21">
        <v>1</v>
      </c>
      <c r="C32" s="4">
        <f>+B32/D4</f>
        <v>88.149779735682827</v>
      </c>
      <c r="D32" s="4">
        <f>+C32/D3</f>
        <v>88.149779735682827</v>
      </c>
    </row>
    <row r="33" spans="1:6" x14ac:dyDescent="0.25">
      <c r="A33" s="12" t="s">
        <v>221</v>
      </c>
      <c r="B33" s="21">
        <v>1</v>
      </c>
      <c r="C33" s="4">
        <f>+B33/D4</f>
        <v>88.149779735682827</v>
      </c>
      <c r="D33" s="4">
        <f>+C33/D3</f>
        <v>88.149779735682827</v>
      </c>
      <c r="F33" s="12" t="s">
        <v>221</v>
      </c>
    </row>
    <row r="34" spans="1:6" x14ac:dyDescent="0.25">
      <c r="A34" s="12" t="s">
        <v>126</v>
      </c>
      <c r="B34" s="21">
        <v>1</v>
      </c>
      <c r="C34" s="4">
        <f>+B34/D4</f>
        <v>88.149779735682827</v>
      </c>
      <c r="D34" s="4">
        <f>+C34/D3</f>
        <v>88.149779735682827</v>
      </c>
    </row>
    <row r="35" spans="1:6" x14ac:dyDescent="0.25">
      <c r="A35" s="12" t="s">
        <v>291</v>
      </c>
      <c r="B35" s="21">
        <v>5</v>
      </c>
      <c r="C35" s="4">
        <f>+B35/D4</f>
        <v>440.74889867841409</v>
      </c>
      <c r="D35" s="4">
        <f>+C35/D3</f>
        <v>440.74889867841409</v>
      </c>
      <c r="F35" s="12" t="s">
        <v>294</v>
      </c>
    </row>
    <row r="36" spans="1:6" x14ac:dyDescent="0.25">
      <c r="A36" s="12" t="s">
        <v>222</v>
      </c>
      <c r="B36" s="21">
        <v>2</v>
      </c>
      <c r="C36" s="4">
        <f>+B36/D4</f>
        <v>176.29955947136565</v>
      </c>
      <c r="D36" s="4">
        <f>+C36/D3</f>
        <v>176.29955947136565</v>
      </c>
      <c r="F36" s="12" t="s">
        <v>222</v>
      </c>
    </row>
    <row r="37" spans="1:6" x14ac:dyDescent="0.25">
      <c r="A37" s="12" t="s">
        <v>223</v>
      </c>
      <c r="B37" s="21">
        <v>1</v>
      </c>
      <c r="C37" s="4">
        <f>+B37/D4</f>
        <v>88.149779735682827</v>
      </c>
      <c r="D37" s="4">
        <f>+C37/D3</f>
        <v>88.149779735682827</v>
      </c>
      <c r="F37" s="12" t="s">
        <v>223</v>
      </c>
    </row>
    <row r="38" spans="1:6" x14ac:dyDescent="0.25">
      <c r="A38" s="12" t="s">
        <v>193</v>
      </c>
      <c r="B38" s="21">
        <v>9</v>
      </c>
      <c r="C38" s="4">
        <f>+B38/D4</f>
        <v>793.34801762114546</v>
      </c>
      <c r="D38" s="4">
        <f>+C38/D3</f>
        <v>793.34801762114546</v>
      </c>
    </row>
    <row r="39" spans="1:6" x14ac:dyDescent="0.25">
      <c r="A39" s="12" t="s">
        <v>111</v>
      </c>
      <c r="B39" s="21">
        <v>4</v>
      </c>
      <c r="C39" s="4">
        <f>+B39/D4</f>
        <v>352.59911894273131</v>
      </c>
      <c r="D39" s="4">
        <f>+C39/D3</f>
        <v>352.59911894273131</v>
      </c>
    </row>
    <row r="40" spans="1:6" x14ac:dyDescent="0.25">
      <c r="A40" s="1" t="s">
        <v>712</v>
      </c>
      <c r="B40" s="22">
        <v>1</v>
      </c>
      <c r="C40" s="4">
        <f>+B40/D4</f>
        <v>88.149779735682827</v>
      </c>
      <c r="D40" s="4">
        <f>+C40/D3</f>
        <v>88.149779735682827</v>
      </c>
    </row>
    <row r="41" spans="1:6" x14ac:dyDescent="0.25">
      <c r="A41" s="1" t="s">
        <v>105</v>
      </c>
      <c r="B41" s="22">
        <v>2</v>
      </c>
      <c r="C41" s="4">
        <f>+B41/D4</f>
        <v>176.29955947136565</v>
      </c>
      <c r="D41" s="4">
        <f>+C41/D3</f>
        <v>176.29955947136565</v>
      </c>
    </row>
    <row r="42" spans="1:6" x14ac:dyDescent="0.25">
      <c r="A42" s="1" t="s">
        <v>224</v>
      </c>
      <c r="B42" s="22">
        <v>1</v>
      </c>
      <c r="C42" s="4">
        <f>+B42/D4</f>
        <v>88.149779735682827</v>
      </c>
      <c r="D42" s="4">
        <f>+C42/D3</f>
        <v>88.149779735682827</v>
      </c>
      <c r="F42" s="1" t="s">
        <v>224</v>
      </c>
    </row>
    <row r="43" spans="1:6" x14ac:dyDescent="0.25">
      <c r="A43" s="1" t="s">
        <v>225</v>
      </c>
      <c r="B43" s="22">
        <v>1</v>
      </c>
      <c r="C43" s="4">
        <f>+B43/D4</f>
        <v>88.149779735682827</v>
      </c>
      <c r="D43" s="4">
        <f>+C43/D3</f>
        <v>88.149779735682827</v>
      </c>
    </row>
    <row r="44" spans="1:6" x14ac:dyDescent="0.25">
      <c r="A44" s="1" t="s">
        <v>292</v>
      </c>
      <c r="B44" s="22">
        <v>1</v>
      </c>
      <c r="C44" s="4">
        <f>+B44/D4</f>
        <v>88.149779735682827</v>
      </c>
      <c r="D44" s="4">
        <f>+C44/D3</f>
        <v>88.149779735682827</v>
      </c>
      <c r="F44" s="1" t="s">
        <v>292</v>
      </c>
    </row>
    <row r="45" spans="1:6" x14ac:dyDescent="0.25">
      <c r="A45" s="1" t="s">
        <v>705</v>
      </c>
      <c r="B45" s="22">
        <v>1</v>
      </c>
      <c r="C45" s="4">
        <f>+B45/D4</f>
        <v>88.149779735682827</v>
      </c>
      <c r="D45" s="4">
        <f>+C45/D3</f>
        <v>88.149779735682827</v>
      </c>
    </row>
    <row r="46" spans="1:6" x14ac:dyDescent="0.25">
      <c r="A46" s="1" t="s">
        <v>227</v>
      </c>
      <c r="B46" s="22">
        <v>1</v>
      </c>
      <c r="C46" s="4">
        <f>+B46/D4</f>
        <v>88.149779735682827</v>
      </c>
      <c r="D46" s="4">
        <f>+C46/D3</f>
        <v>88.149779735682827</v>
      </c>
    </row>
    <row r="47" spans="1:6" x14ac:dyDescent="0.25">
      <c r="A47" s="1"/>
      <c r="B47" s="14"/>
    </row>
    <row r="48" spans="1:6" x14ac:dyDescent="0.25">
      <c r="A48" s="1" t="s">
        <v>40</v>
      </c>
      <c r="B48" s="22">
        <f>+SUM(B6:B46)</f>
        <v>180</v>
      </c>
      <c r="D48" s="17">
        <f>+SUM(D6:D46)</f>
        <v>15866.960352422899</v>
      </c>
    </row>
    <row r="49" spans="1:2" x14ac:dyDescent="0.25">
      <c r="A49" t="s">
        <v>41</v>
      </c>
      <c r="B49" s="14">
        <f>+COUNT(B6:B46)</f>
        <v>41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workbookViewId="0">
      <selection activeCell="A2" sqref="A2:XFD28"/>
    </sheetView>
  </sheetViews>
  <sheetFormatPr defaultRowHeight="15" x14ac:dyDescent="0.25"/>
  <cols>
    <col min="3" max="3" width="43.140625" customWidth="1"/>
    <col min="7" max="7" width="17.28515625" customWidth="1"/>
    <col min="13" max="13" width="11.42578125" customWidth="1"/>
  </cols>
  <sheetData>
    <row r="1" spans="1:14" x14ac:dyDescent="0.25">
      <c r="A1" s="2" t="s">
        <v>339</v>
      </c>
      <c r="B1" s="2" t="s">
        <v>340</v>
      </c>
      <c r="C1" s="27" t="s">
        <v>341</v>
      </c>
      <c r="D1" s="2" t="s">
        <v>342</v>
      </c>
      <c r="E1" s="25" t="s">
        <v>343</v>
      </c>
      <c r="F1" s="25" t="s">
        <v>344</v>
      </c>
      <c r="G1" s="1" t="s">
        <v>345</v>
      </c>
      <c r="H1" s="1" t="s">
        <v>346</v>
      </c>
      <c r="I1" t="s">
        <v>347</v>
      </c>
      <c r="J1" s="28" t="s">
        <v>348</v>
      </c>
      <c r="K1" s="29" t="s">
        <v>349</v>
      </c>
      <c r="L1" t="s">
        <v>350</v>
      </c>
      <c r="N1" s="26" t="s">
        <v>351</v>
      </c>
    </row>
    <row r="2" spans="1:14" x14ac:dyDescent="0.25">
      <c r="A2" s="2">
        <v>10999</v>
      </c>
      <c r="B2" s="2" t="s">
        <v>412</v>
      </c>
      <c r="C2" t="s">
        <v>731</v>
      </c>
      <c r="D2" t="s">
        <v>388</v>
      </c>
      <c r="E2" s="25">
        <v>6000</v>
      </c>
      <c r="F2" s="25">
        <v>0</v>
      </c>
      <c r="G2" s="1" t="s">
        <v>421</v>
      </c>
      <c r="H2" t="s">
        <v>716</v>
      </c>
      <c r="L2" t="str">
        <f t="shared" ref="L2:L28" si="0">+CONCATENATE(G2,A2)</f>
        <v>Thoracosphaera10999</v>
      </c>
      <c r="N2" s="26" t="s">
        <v>411</v>
      </c>
    </row>
    <row r="3" spans="1:14" x14ac:dyDescent="0.25">
      <c r="A3" s="2">
        <v>11000</v>
      </c>
      <c r="B3" s="2" t="s">
        <v>412</v>
      </c>
      <c r="C3" t="s">
        <v>731</v>
      </c>
      <c r="D3" t="s">
        <v>388</v>
      </c>
      <c r="E3" s="25">
        <v>5000</v>
      </c>
      <c r="F3" s="25">
        <v>0</v>
      </c>
      <c r="G3" s="1" t="s">
        <v>332</v>
      </c>
      <c r="L3" t="str">
        <f t="shared" si="0"/>
        <v>Nitzschia11000</v>
      </c>
      <c r="N3" s="26" t="s">
        <v>411</v>
      </c>
    </row>
    <row r="4" spans="1:14" x14ac:dyDescent="0.25">
      <c r="A4" s="2">
        <v>11001</v>
      </c>
      <c r="B4" s="2" t="s">
        <v>412</v>
      </c>
      <c r="C4" t="s">
        <v>731</v>
      </c>
      <c r="D4" t="s">
        <v>388</v>
      </c>
      <c r="E4" s="25">
        <v>10000</v>
      </c>
      <c r="F4" s="25">
        <v>0</v>
      </c>
      <c r="G4" s="1" t="s">
        <v>332</v>
      </c>
      <c r="L4" t="str">
        <f>+CONCATENATE(G4,A3,"a")</f>
        <v>Nitzschia11000a</v>
      </c>
      <c r="N4" s="26" t="s">
        <v>411</v>
      </c>
    </row>
    <row r="5" spans="1:14" x14ac:dyDescent="0.25">
      <c r="A5" s="2">
        <v>11002</v>
      </c>
      <c r="B5" s="2" t="s">
        <v>412</v>
      </c>
      <c r="C5" t="s">
        <v>731</v>
      </c>
      <c r="D5" t="s">
        <v>388</v>
      </c>
      <c r="E5" s="25">
        <v>7000</v>
      </c>
      <c r="F5" s="25">
        <v>0</v>
      </c>
      <c r="G5" s="1" t="s">
        <v>332</v>
      </c>
      <c r="L5" t="str">
        <f t="shared" si="0"/>
        <v>Nitzschia11002</v>
      </c>
      <c r="N5" s="26" t="s">
        <v>411</v>
      </c>
    </row>
    <row r="6" spans="1:14" x14ac:dyDescent="0.25">
      <c r="A6" s="2">
        <v>11003</v>
      </c>
      <c r="B6" s="2" t="s">
        <v>412</v>
      </c>
      <c r="C6" t="s">
        <v>731</v>
      </c>
      <c r="D6" t="s">
        <v>388</v>
      </c>
      <c r="E6" s="25">
        <v>9000</v>
      </c>
      <c r="F6" s="25">
        <v>0</v>
      </c>
      <c r="G6" s="1" t="s">
        <v>397</v>
      </c>
      <c r="L6" t="str">
        <f t="shared" si="0"/>
        <v>Thalassiosira11003</v>
      </c>
      <c r="N6" s="26" t="s">
        <v>411</v>
      </c>
    </row>
    <row r="7" spans="1:14" x14ac:dyDescent="0.25">
      <c r="A7" s="2">
        <v>11004</v>
      </c>
      <c r="B7" s="2" t="s">
        <v>412</v>
      </c>
      <c r="C7" t="s">
        <v>731</v>
      </c>
      <c r="D7" t="s">
        <v>388</v>
      </c>
      <c r="E7" s="25">
        <v>25000</v>
      </c>
      <c r="F7" s="25">
        <v>0</v>
      </c>
      <c r="G7" s="1" t="s">
        <v>397</v>
      </c>
      <c r="L7" t="str">
        <f>+CONCATENATE(G7,A6,"a")</f>
        <v>Thalassiosira11003a</v>
      </c>
      <c r="N7" s="26" t="s">
        <v>411</v>
      </c>
    </row>
    <row r="8" spans="1:14" x14ac:dyDescent="0.25">
      <c r="A8" s="2">
        <v>11005</v>
      </c>
      <c r="B8" s="2" t="s">
        <v>412</v>
      </c>
      <c r="C8" t="s">
        <v>731</v>
      </c>
      <c r="D8" t="s">
        <v>388</v>
      </c>
      <c r="E8" s="25">
        <v>5000</v>
      </c>
      <c r="F8" s="25">
        <v>0</v>
      </c>
      <c r="G8" s="1" t="s">
        <v>389</v>
      </c>
      <c r="L8" t="str">
        <f t="shared" si="0"/>
        <v>Pseudonitzschia11005</v>
      </c>
      <c r="N8" s="26" t="s">
        <v>411</v>
      </c>
    </row>
    <row r="9" spans="1:14" x14ac:dyDescent="0.25">
      <c r="A9" s="2">
        <v>11006</v>
      </c>
      <c r="B9" s="2" t="s">
        <v>412</v>
      </c>
      <c r="C9" t="s">
        <v>731</v>
      </c>
      <c r="D9" t="s">
        <v>388</v>
      </c>
      <c r="E9" s="25">
        <v>30000</v>
      </c>
      <c r="F9" s="25">
        <v>0</v>
      </c>
      <c r="G9" s="1" t="s">
        <v>404</v>
      </c>
      <c r="H9" t="s">
        <v>711</v>
      </c>
      <c r="L9" t="str">
        <f t="shared" si="0"/>
        <v>Minidiscus11006</v>
      </c>
      <c r="N9" s="26" t="s">
        <v>411</v>
      </c>
    </row>
    <row r="10" spans="1:14" x14ac:dyDescent="0.25">
      <c r="A10" s="2">
        <v>11007</v>
      </c>
      <c r="B10" s="2" t="s">
        <v>412</v>
      </c>
      <c r="C10" t="s">
        <v>731</v>
      </c>
      <c r="D10" t="s">
        <v>388</v>
      </c>
      <c r="E10" s="25">
        <v>18000</v>
      </c>
      <c r="F10" s="25">
        <v>0</v>
      </c>
      <c r="G10" s="1" t="s">
        <v>413</v>
      </c>
      <c r="H10" t="s">
        <v>414</v>
      </c>
      <c r="L10" t="str">
        <f t="shared" si="0"/>
        <v>Cyclotella11007</v>
      </c>
      <c r="N10" s="26" t="s">
        <v>411</v>
      </c>
    </row>
    <row r="11" spans="1:14" x14ac:dyDescent="0.25">
      <c r="A11" s="2">
        <v>11008</v>
      </c>
      <c r="B11" s="2" t="s">
        <v>412</v>
      </c>
      <c r="C11" t="s">
        <v>731</v>
      </c>
      <c r="D11" t="s">
        <v>388</v>
      </c>
      <c r="E11" s="25">
        <v>25000</v>
      </c>
      <c r="F11" s="25">
        <v>0</v>
      </c>
      <c r="G11" s="1" t="s">
        <v>213</v>
      </c>
      <c r="L11" t="str">
        <f t="shared" si="0"/>
        <v>stomatocyst11008</v>
      </c>
      <c r="N11" s="26" t="s">
        <v>411</v>
      </c>
    </row>
    <row r="12" spans="1:14" x14ac:dyDescent="0.25">
      <c r="A12" s="2">
        <v>11009</v>
      </c>
      <c r="B12" s="2" t="s">
        <v>412</v>
      </c>
      <c r="C12" t="s">
        <v>731</v>
      </c>
      <c r="D12" t="s">
        <v>388</v>
      </c>
      <c r="E12" s="25">
        <v>8500</v>
      </c>
      <c r="F12" s="25">
        <v>0</v>
      </c>
      <c r="G12" s="1" t="s">
        <v>415</v>
      </c>
      <c r="H12" t="s">
        <v>715</v>
      </c>
      <c r="L12" t="str">
        <f t="shared" si="0"/>
        <v>Florisphaera11009</v>
      </c>
      <c r="N12" s="26" t="s">
        <v>411</v>
      </c>
    </row>
    <row r="13" spans="1:14" x14ac:dyDescent="0.25">
      <c r="A13" s="2">
        <v>11010</v>
      </c>
      <c r="B13" s="2" t="s">
        <v>412</v>
      </c>
      <c r="C13" t="s">
        <v>731</v>
      </c>
      <c r="D13" t="s">
        <v>388</v>
      </c>
      <c r="E13" s="25">
        <v>9000</v>
      </c>
      <c r="F13" s="25">
        <v>0</v>
      </c>
      <c r="G13" s="1" t="s">
        <v>397</v>
      </c>
      <c r="L13" t="str">
        <f t="shared" si="0"/>
        <v>Thalassiosira11010</v>
      </c>
      <c r="N13" s="26" t="s">
        <v>411</v>
      </c>
    </row>
    <row r="14" spans="1:14" x14ac:dyDescent="0.25">
      <c r="A14" s="2">
        <v>11011</v>
      </c>
      <c r="B14" s="2" t="s">
        <v>412</v>
      </c>
      <c r="C14" t="s">
        <v>731</v>
      </c>
      <c r="D14" t="s">
        <v>388</v>
      </c>
      <c r="E14" s="25">
        <v>10000</v>
      </c>
      <c r="F14" s="25">
        <v>0</v>
      </c>
      <c r="G14" s="1" t="s">
        <v>416</v>
      </c>
      <c r="L14" t="str">
        <f t="shared" si="0"/>
        <v>Cocconeis11011</v>
      </c>
      <c r="N14" s="26" t="s">
        <v>411</v>
      </c>
    </row>
    <row r="15" spans="1:14" x14ac:dyDescent="0.25">
      <c r="A15" s="2">
        <v>11012</v>
      </c>
      <c r="B15" s="2" t="s">
        <v>412</v>
      </c>
      <c r="C15" t="s">
        <v>731</v>
      </c>
      <c r="D15" t="s">
        <v>388</v>
      </c>
      <c r="E15" s="25">
        <v>3500</v>
      </c>
      <c r="F15" s="25">
        <v>0</v>
      </c>
      <c r="G15" s="1" t="s">
        <v>332</v>
      </c>
      <c r="L15" t="str">
        <f t="shared" si="0"/>
        <v>Nitzschia11012</v>
      </c>
      <c r="N15" s="26" t="s">
        <v>411</v>
      </c>
    </row>
    <row r="16" spans="1:14" x14ac:dyDescent="0.25">
      <c r="A16" s="2">
        <v>11013</v>
      </c>
      <c r="B16" s="2" t="s">
        <v>412</v>
      </c>
      <c r="C16" t="s">
        <v>731</v>
      </c>
      <c r="D16" t="s">
        <v>388</v>
      </c>
      <c r="E16" s="25">
        <v>10000</v>
      </c>
      <c r="F16" s="25">
        <v>0</v>
      </c>
      <c r="G16" s="1" t="s">
        <v>330</v>
      </c>
      <c r="L16" t="str">
        <f t="shared" si="0"/>
        <v>Diploneis11013</v>
      </c>
      <c r="N16" s="26" t="s">
        <v>411</v>
      </c>
    </row>
    <row r="17" spans="1:14" x14ac:dyDescent="0.25">
      <c r="A17" s="2">
        <v>11014</v>
      </c>
      <c r="B17" s="2" t="s">
        <v>412</v>
      </c>
      <c r="C17" t="s">
        <v>731</v>
      </c>
      <c r="D17" t="s">
        <v>388</v>
      </c>
      <c r="E17" s="25">
        <v>10000</v>
      </c>
      <c r="F17" s="25">
        <v>0</v>
      </c>
      <c r="G17" s="1" t="s">
        <v>409</v>
      </c>
      <c r="K17" t="s">
        <v>417</v>
      </c>
      <c r="L17" t="str">
        <f t="shared" si="0"/>
        <v>spore11014</v>
      </c>
      <c r="N17" s="26" t="s">
        <v>411</v>
      </c>
    </row>
    <row r="18" spans="1:14" x14ac:dyDescent="0.25">
      <c r="A18" s="2">
        <v>11015</v>
      </c>
      <c r="B18" s="2" t="s">
        <v>412</v>
      </c>
      <c r="C18" t="s">
        <v>731</v>
      </c>
      <c r="D18" t="s">
        <v>388</v>
      </c>
      <c r="E18" s="25">
        <v>10000</v>
      </c>
      <c r="F18" s="25">
        <v>0</v>
      </c>
      <c r="G18" s="1" t="s">
        <v>400</v>
      </c>
      <c r="L18" t="str">
        <f t="shared" si="0"/>
        <v>Navicula11015</v>
      </c>
      <c r="N18" s="26" t="s">
        <v>411</v>
      </c>
    </row>
    <row r="19" spans="1:14" s="33" customFormat="1" x14ac:dyDescent="0.25">
      <c r="A19" s="32">
        <v>11016</v>
      </c>
      <c r="B19" s="32" t="s">
        <v>412</v>
      </c>
      <c r="C19" t="s">
        <v>731</v>
      </c>
      <c r="D19" s="33" t="s">
        <v>388</v>
      </c>
      <c r="E19" s="34">
        <v>7500</v>
      </c>
      <c r="F19" s="34">
        <v>0</v>
      </c>
      <c r="G19" s="35" t="s">
        <v>383</v>
      </c>
      <c r="H19" s="33" t="s">
        <v>384</v>
      </c>
      <c r="L19" s="33" t="str">
        <f t="shared" si="0"/>
        <v>Umbilicosphaera11016</v>
      </c>
      <c r="N19" s="36" t="s">
        <v>411</v>
      </c>
    </row>
    <row r="20" spans="1:14" x14ac:dyDescent="0.25">
      <c r="A20" s="2">
        <v>11017</v>
      </c>
      <c r="B20" s="2" t="s">
        <v>412</v>
      </c>
      <c r="C20" t="s">
        <v>731</v>
      </c>
      <c r="D20" t="s">
        <v>388</v>
      </c>
      <c r="E20" s="25">
        <v>3500</v>
      </c>
      <c r="F20" s="25">
        <v>0</v>
      </c>
      <c r="G20" s="1" t="s">
        <v>418</v>
      </c>
      <c r="L20" t="str">
        <f t="shared" si="0"/>
        <v>Neodelphineis11017</v>
      </c>
      <c r="N20" s="26" t="s">
        <v>411</v>
      </c>
    </row>
    <row r="21" spans="1:14" x14ac:dyDescent="0.25">
      <c r="A21" s="2">
        <v>11018</v>
      </c>
      <c r="B21" s="2" t="s">
        <v>412</v>
      </c>
      <c r="C21" t="s">
        <v>731</v>
      </c>
      <c r="D21" t="s">
        <v>388</v>
      </c>
      <c r="E21" s="25">
        <v>15000</v>
      </c>
      <c r="F21" s="25">
        <v>0</v>
      </c>
      <c r="G21" s="1" t="s">
        <v>418</v>
      </c>
      <c r="L21" t="str">
        <f>+CONCATENATE(G21,A20,"a")</f>
        <v>Neodelphineis11017a</v>
      </c>
      <c r="N21" s="26" t="s">
        <v>411</v>
      </c>
    </row>
    <row r="22" spans="1:14" x14ac:dyDescent="0.25">
      <c r="A22" s="2">
        <v>11019</v>
      </c>
      <c r="B22" s="2" t="s">
        <v>412</v>
      </c>
      <c r="C22" t="s">
        <v>731</v>
      </c>
      <c r="D22" t="s">
        <v>388</v>
      </c>
      <c r="E22" s="25">
        <v>15000</v>
      </c>
      <c r="F22" s="25">
        <v>0</v>
      </c>
      <c r="G22" s="1" t="s">
        <v>418</v>
      </c>
      <c r="L22" t="str">
        <f>+CONCATENATE(G22,A20,"b")</f>
        <v>Neodelphineis11017b</v>
      </c>
      <c r="N22" s="26" t="s">
        <v>411</v>
      </c>
    </row>
    <row r="23" spans="1:14" x14ac:dyDescent="0.25">
      <c r="A23" s="2">
        <v>11020</v>
      </c>
      <c r="B23" s="2" t="s">
        <v>412</v>
      </c>
      <c r="C23" t="s">
        <v>731</v>
      </c>
      <c r="D23" t="s">
        <v>388</v>
      </c>
      <c r="E23" s="25">
        <v>9000</v>
      </c>
      <c r="F23" s="25">
        <v>0</v>
      </c>
      <c r="G23" s="1" t="s">
        <v>327</v>
      </c>
      <c r="L23" t="str">
        <f t="shared" si="0"/>
        <v>Gephyrocapsa11020</v>
      </c>
      <c r="N23" s="26" t="s">
        <v>411</v>
      </c>
    </row>
    <row r="24" spans="1:14" x14ac:dyDescent="0.25">
      <c r="A24" s="2">
        <v>11021</v>
      </c>
      <c r="B24" s="2" t="s">
        <v>412</v>
      </c>
      <c r="C24" t="s">
        <v>731</v>
      </c>
      <c r="D24" t="s">
        <v>388</v>
      </c>
      <c r="E24" s="25">
        <v>12000</v>
      </c>
      <c r="F24" s="25">
        <v>0</v>
      </c>
      <c r="G24" s="1" t="s">
        <v>400</v>
      </c>
      <c r="L24" t="str">
        <f t="shared" si="0"/>
        <v>Navicula11021</v>
      </c>
      <c r="N24" s="26" t="s">
        <v>411</v>
      </c>
    </row>
    <row r="25" spans="1:14" x14ac:dyDescent="0.25">
      <c r="A25" s="2">
        <v>11022</v>
      </c>
      <c r="B25" s="2" t="s">
        <v>412</v>
      </c>
      <c r="C25" t="s">
        <v>731</v>
      </c>
      <c r="D25" t="s">
        <v>388</v>
      </c>
      <c r="E25" s="25">
        <v>10000</v>
      </c>
      <c r="F25" s="25">
        <v>0</v>
      </c>
      <c r="G25" s="1" t="s">
        <v>397</v>
      </c>
      <c r="L25" t="str">
        <f t="shared" si="0"/>
        <v>Thalassiosira11022</v>
      </c>
      <c r="N25" s="26" t="s">
        <v>411</v>
      </c>
    </row>
    <row r="26" spans="1:14" x14ac:dyDescent="0.25">
      <c r="A26" s="2">
        <v>11023</v>
      </c>
      <c r="B26" s="2" t="s">
        <v>412</v>
      </c>
      <c r="C26" t="s">
        <v>731</v>
      </c>
      <c r="D26" t="s">
        <v>388</v>
      </c>
      <c r="E26" s="25">
        <v>16000</v>
      </c>
      <c r="F26" s="25">
        <v>0</v>
      </c>
      <c r="G26" s="1" t="s">
        <v>418</v>
      </c>
      <c r="L26" t="str">
        <f t="shared" si="0"/>
        <v>Neodelphineis11023</v>
      </c>
      <c r="N26" s="26" t="s">
        <v>411</v>
      </c>
    </row>
    <row r="27" spans="1:14" x14ac:dyDescent="0.25">
      <c r="A27" s="2">
        <v>11024</v>
      </c>
      <c r="B27" s="2" t="s">
        <v>412</v>
      </c>
      <c r="C27" t="s">
        <v>731</v>
      </c>
      <c r="D27" t="s">
        <v>388</v>
      </c>
      <c r="E27" s="25">
        <v>35000</v>
      </c>
      <c r="F27" s="25">
        <v>0</v>
      </c>
      <c r="G27" s="1" t="s">
        <v>404</v>
      </c>
      <c r="H27" t="s">
        <v>711</v>
      </c>
      <c r="L27" t="str">
        <f t="shared" si="0"/>
        <v>Minidiscus11024</v>
      </c>
      <c r="N27" s="26" t="s">
        <v>411</v>
      </c>
    </row>
    <row r="28" spans="1:14" x14ac:dyDescent="0.25">
      <c r="A28" s="2">
        <v>11025</v>
      </c>
      <c r="B28" s="2" t="s">
        <v>412</v>
      </c>
      <c r="C28" t="s">
        <v>731</v>
      </c>
      <c r="D28" t="s">
        <v>388</v>
      </c>
      <c r="E28" s="25">
        <v>5000</v>
      </c>
      <c r="F28" s="25">
        <v>0</v>
      </c>
      <c r="G28" s="1" t="s">
        <v>365</v>
      </c>
      <c r="L28" t="str">
        <f t="shared" si="0"/>
        <v>coccolith11025</v>
      </c>
      <c r="N28" s="26" t="s">
        <v>411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A29" sqref="A29"/>
    </sheetView>
  </sheetViews>
  <sheetFormatPr defaultRowHeight="15" x14ac:dyDescent="0.25"/>
  <cols>
    <col min="1" max="1" width="28.140625" customWidth="1"/>
    <col min="2" max="2" width="13.42578125" customWidth="1"/>
    <col min="3" max="3" width="12.85546875" customWidth="1"/>
    <col min="5" max="5" width="3.85546875" customWidth="1"/>
  </cols>
  <sheetData>
    <row r="1" spans="1:6" x14ac:dyDescent="0.25">
      <c r="A1" s="1" t="s">
        <v>0</v>
      </c>
      <c r="B1" s="23"/>
    </row>
    <row r="2" spans="1:6" x14ac:dyDescent="0.25">
      <c r="A2" s="1" t="s">
        <v>42</v>
      </c>
      <c r="B2" s="15">
        <v>41036</v>
      </c>
      <c r="C2" s="1" t="s">
        <v>265</v>
      </c>
      <c r="D2" s="2"/>
    </row>
    <row r="3" spans="1:6" x14ac:dyDescent="0.25">
      <c r="A3" s="1" t="s">
        <v>228</v>
      </c>
      <c r="B3" s="24" t="s">
        <v>229</v>
      </c>
      <c r="C3" s="2" t="s">
        <v>4</v>
      </c>
      <c r="D3" s="2">
        <v>1</v>
      </c>
    </row>
    <row r="4" spans="1:6" x14ac:dyDescent="0.25">
      <c r="A4" s="1" t="s">
        <v>5</v>
      </c>
      <c r="B4" s="22">
        <v>666</v>
      </c>
      <c r="C4" s="2" t="s">
        <v>6</v>
      </c>
      <c r="D4" s="3">
        <f>+B4/60030</f>
        <v>1.1094452773613194E-2</v>
      </c>
    </row>
    <row r="5" spans="1:6" x14ac:dyDescent="0.25">
      <c r="A5" s="1" t="s">
        <v>7</v>
      </c>
      <c r="B5" s="24" t="s">
        <v>8</v>
      </c>
      <c r="C5" s="2" t="s">
        <v>9</v>
      </c>
      <c r="D5" s="2" t="s">
        <v>10</v>
      </c>
      <c r="F5" s="1" t="s">
        <v>254</v>
      </c>
    </row>
    <row r="6" spans="1:6" x14ac:dyDescent="0.25">
      <c r="A6" s="12" t="s">
        <v>230</v>
      </c>
      <c r="B6" s="20">
        <v>1</v>
      </c>
      <c r="C6" s="4">
        <f>+B6/D4</f>
        <v>90.13513513513513</v>
      </c>
      <c r="D6" s="4">
        <f>+C6/D3</f>
        <v>90.13513513513513</v>
      </c>
      <c r="F6" s="12" t="s">
        <v>230</v>
      </c>
    </row>
    <row r="7" spans="1:6" x14ac:dyDescent="0.25">
      <c r="A7" s="12" t="s">
        <v>231</v>
      </c>
      <c r="B7" s="20">
        <v>4</v>
      </c>
      <c r="C7" s="4">
        <f>+B7/D4</f>
        <v>360.54054054054052</v>
      </c>
      <c r="D7" s="4">
        <f>+C7/D3</f>
        <v>360.54054054054052</v>
      </c>
    </row>
    <row r="8" spans="1:6" x14ac:dyDescent="0.25">
      <c r="A8" s="1" t="s">
        <v>686</v>
      </c>
      <c r="B8" s="20">
        <v>7</v>
      </c>
      <c r="C8" s="4">
        <f>+B8/D4</f>
        <v>630.94594594594594</v>
      </c>
      <c r="D8" s="4">
        <f>+C8/D3</f>
        <v>630.94594594594594</v>
      </c>
    </row>
    <row r="9" spans="1:6" x14ac:dyDescent="0.25">
      <c r="A9" s="12" t="s">
        <v>11</v>
      </c>
      <c r="B9" s="20">
        <v>2</v>
      </c>
      <c r="C9" s="4">
        <f>+B9/D4</f>
        <v>180.27027027027026</v>
      </c>
      <c r="D9" s="4">
        <f>+C9/D3</f>
        <v>180.27027027027026</v>
      </c>
    </row>
    <row r="10" spans="1:6" x14ac:dyDescent="0.25">
      <c r="A10" s="12" t="s">
        <v>422</v>
      </c>
      <c r="B10" s="20">
        <v>18</v>
      </c>
      <c r="C10" s="4">
        <f>+B10/D4</f>
        <v>1622.4324324324323</v>
      </c>
      <c r="D10" s="4">
        <f>+C10/D3</f>
        <v>1622.4324324324323</v>
      </c>
    </row>
    <row r="11" spans="1:6" x14ac:dyDescent="0.25">
      <c r="A11" s="12" t="s">
        <v>217</v>
      </c>
      <c r="B11" s="20">
        <v>2</v>
      </c>
      <c r="C11" s="4">
        <f>+B11/D4</f>
        <v>180.27027027027026</v>
      </c>
      <c r="D11" s="4">
        <f>+C11/D3</f>
        <v>180.27027027027026</v>
      </c>
    </row>
    <row r="12" spans="1:6" x14ac:dyDescent="0.25">
      <c r="A12" s="12" t="s">
        <v>211</v>
      </c>
      <c r="B12" s="20">
        <v>6</v>
      </c>
      <c r="C12" s="4">
        <f>+B12/D4</f>
        <v>540.81081081081084</v>
      </c>
      <c r="D12" s="4">
        <f>+C12/D3</f>
        <v>540.81081081081084</v>
      </c>
    </row>
    <row r="13" spans="1:6" x14ac:dyDescent="0.25">
      <c r="A13" s="12" t="s">
        <v>232</v>
      </c>
      <c r="B13" s="20">
        <v>2</v>
      </c>
      <c r="C13" s="4">
        <f>+B13/D4</f>
        <v>180.27027027027026</v>
      </c>
      <c r="D13" s="4">
        <f>+C13/D3</f>
        <v>180.27027027027026</v>
      </c>
      <c r="F13" s="12" t="s">
        <v>232</v>
      </c>
    </row>
    <row r="14" spans="1:6" x14ac:dyDescent="0.25">
      <c r="A14" s="12" t="s">
        <v>233</v>
      </c>
      <c r="B14" s="20">
        <v>1</v>
      </c>
      <c r="C14" s="4">
        <f>+B14/D4</f>
        <v>90.13513513513513</v>
      </c>
      <c r="D14" s="4">
        <f>+C14/D3</f>
        <v>90.13513513513513</v>
      </c>
      <c r="F14" s="12" t="s">
        <v>233</v>
      </c>
    </row>
    <row r="15" spans="1:6" x14ac:dyDescent="0.25">
      <c r="A15" s="12" t="s">
        <v>214</v>
      </c>
      <c r="B15" s="20">
        <v>4</v>
      </c>
      <c r="C15" s="4">
        <f>+B15/D4</f>
        <v>360.54054054054052</v>
      </c>
      <c r="D15" s="4">
        <f>+C15/D3</f>
        <v>360.54054054054052</v>
      </c>
    </row>
    <row r="16" spans="1:6" x14ac:dyDescent="0.25">
      <c r="A16" s="12" t="s">
        <v>234</v>
      </c>
      <c r="B16" s="20">
        <v>2</v>
      </c>
      <c r="C16" s="4">
        <f>+B16/D4</f>
        <v>180.27027027027026</v>
      </c>
      <c r="D16" s="4">
        <f>+C16/D3</f>
        <v>180.27027027027026</v>
      </c>
      <c r="F16" s="12" t="s">
        <v>234</v>
      </c>
    </row>
    <row r="17" spans="1:6" x14ac:dyDescent="0.25">
      <c r="A17" s="12" t="s">
        <v>282</v>
      </c>
      <c r="B17" s="20">
        <v>2</v>
      </c>
      <c r="C17" s="4">
        <f>+B17/D4</f>
        <v>180.27027027027026</v>
      </c>
      <c r="D17" s="4">
        <f>+C17/D3</f>
        <v>180.27027027027026</v>
      </c>
      <c r="F17" s="12" t="s">
        <v>283</v>
      </c>
    </row>
    <row r="18" spans="1:6" x14ac:dyDescent="0.25">
      <c r="A18" s="12" t="s">
        <v>212</v>
      </c>
      <c r="B18" s="20">
        <v>6</v>
      </c>
      <c r="C18" s="4">
        <f>+B18/D4</f>
        <v>540.81081081081084</v>
      </c>
      <c r="D18" s="4">
        <f>+C18/D3</f>
        <v>540.81081081081084</v>
      </c>
    </row>
    <row r="19" spans="1:6" x14ac:dyDescent="0.25">
      <c r="A19" s="12" t="s">
        <v>235</v>
      </c>
      <c r="B19" s="20">
        <v>5</v>
      </c>
      <c r="C19" s="4">
        <f>+B19/D4</f>
        <v>450.67567567567568</v>
      </c>
      <c r="D19" s="4">
        <f>+C19/D3</f>
        <v>450.67567567567568</v>
      </c>
    </row>
    <row r="20" spans="1:6" x14ac:dyDescent="0.25">
      <c r="A20" s="12" t="s">
        <v>236</v>
      </c>
      <c r="B20" s="20">
        <v>4</v>
      </c>
      <c r="C20" s="4">
        <f>+B20/D4</f>
        <v>360.54054054054052</v>
      </c>
      <c r="D20" s="4">
        <f>+C20/D3</f>
        <v>360.54054054054052</v>
      </c>
    </row>
    <row r="21" spans="1:6" x14ac:dyDescent="0.25">
      <c r="A21" s="12" t="s">
        <v>237</v>
      </c>
      <c r="B21" s="20">
        <v>1</v>
      </c>
      <c r="C21" s="4">
        <f>+B21/D4</f>
        <v>90.13513513513513</v>
      </c>
      <c r="D21" s="4">
        <f>+C21/D3</f>
        <v>90.13513513513513</v>
      </c>
    </row>
    <row r="22" spans="1:6" x14ac:dyDescent="0.25">
      <c r="A22" s="12" t="s">
        <v>199</v>
      </c>
      <c r="B22" s="20">
        <v>2</v>
      </c>
      <c r="C22" s="4">
        <f>+B22/D4</f>
        <v>180.27027027027026</v>
      </c>
      <c r="D22" s="4">
        <f>+C22/D3</f>
        <v>180.27027027027026</v>
      </c>
    </row>
    <row r="23" spans="1:6" x14ac:dyDescent="0.25">
      <c r="A23" s="12" t="s">
        <v>219</v>
      </c>
      <c r="B23" s="20">
        <v>1</v>
      </c>
      <c r="C23" s="4">
        <f>+B23/D4</f>
        <v>90.13513513513513</v>
      </c>
      <c r="D23" s="4">
        <f>+C23/D3</f>
        <v>90.13513513513513</v>
      </c>
    </row>
    <row r="24" spans="1:6" x14ac:dyDescent="0.25">
      <c r="A24" s="12" t="s">
        <v>185</v>
      </c>
      <c r="B24" s="20">
        <v>1</v>
      </c>
      <c r="C24" s="4">
        <f>+B24/D4</f>
        <v>90.13513513513513</v>
      </c>
      <c r="D24" s="4">
        <f>+C24/D3</f>
        <v>90.13513513513513</v>
      </c>
    </row>
    <row r="25" spans="1:6" x14ac:dyDescent="0.25">
      <c r="A25" s="12" t="s">
        <v>32</v>
      </c>
      <c r="B25" s="20">
        <v>2</v>
      </c>
      <c r="C25" s="4">
        <f>+B25/D4</f>
        <v>180.27027027027026</v>
      </c>
      <c r="D25" s="4">
        <f>+C25/D3</f>
        <v>180.27027027027026</v>
      </c>
    </row>
    <row r="26" spans="1:6" x14ac:dyDescent="0.25">
      <c r="A26" s="12" t="s">
        <v>238</v>
      </c>
      <c r="B26" s="20">
        <v>1</v>
      </c>
      <c r="C26" s="4">
        <f>+B26/D4</f>
        <v>90.13513513513513</v>
      </c>
      <c r="D26" s="4">
        <f>+C26/D3</f>
        <v>90.13513513513513</v>
      </c>
    </row>
    <row r="27" spans="1:6" x14ac:dyDescent="0.25">
      <c r="A27" s="12" t="s">
        <v>239</v>
      </c>
      <c r="B27" s="20">
        <v>1</v>
      </c>
      <c r="C27" s="4">
        <f>+B27/D4</f>
        <v>90.13513513513513</v>
      </c>
      <c r="D27" s="4">
        <f>+C27/D3</f>
        <v>90.13513513513513</v>
      </c>
      <c r="F27" s="12" t="s">
        <v>239</v>
      </c>
    </row>
    <row r="28" spans="1:6" x14ac:dyDescent="0.25">
      <c r="A28" s="12" t="s">
        <v>240</v>
      </c>
      <c r="B28" s="20">
        <v>1</v>
      </c>
      <c r="C28" s="4">
        <f>+B28/D4</f>
        <v>90.13513513513513</v>
      </c>
      <c r="D28" s="4">
        <f>+C28/D3</f>
        <v>90.13513513513513</v>
      </c>
      <c r="F28" s="12" t="s">
        <v>284</v>
      </c>
    </row>
    <row r="29" spans="1:6" x14ac:dyDescent="0.25">
      <c r="A29" s="12" t="s">
        <v>241</v>
      </c>
      <c r="B29" s="20">
        <v>1</v>
      </c>
      <c r="C29" s="4">
        <f>+B29/D4</f>
        <v>90.13513513513513</v>
      </c>
      <c r="D29" s="4">
        <f>+C29/D3</f>
        <v>90.13513513513513</v>
      </c>
      <c r="F29" s="12" t="s">
        <v>241</v>
      </c>
    </row>
    <row r="30" spans="1:6" x14ac:dyDescent="0.25">
      <c r="A30" s="12" t="s">
        <v>242</v>
      </c>
      <c r="B30" s="20">
        <v>1</v>
      </c>
      <c r="C30" s="4">
        <f>+B30/D4</f>
        <v>90.13513513513513</v>
      </c>
      <c r="D30" s="4">
        <f>+C30/D3</f>
        <v>90.13513513513513</v>
      </c>
    </row>
    <row r="31" spans="1:6" x14ac:dyDescent="0.25">
      <c r="A31" s="12" t="s">
        <v>243</v>
      </c>
      <c r="B31" s="20">
        <v>1</v>
      </c>
      <c r="C31" s="4">
        <f>+B31/D4</f>
        <v>90.13513513513513</v>
      </c>
      <c r="D31" s="4">
        <f>+C31/D3</f>
        <v>90.13513513513513</v>
      </c>
      <c r="F31" s="12" t="s">
        <v>243</v>
      </c>
    </row>
    <row r="32" spans="1:6" x14ac:dyDescent="0.25">
      <c r="A32" s="12" t="s">
        <v>188</v>
      </c>
      <c r="B32" s="20">
        <v>1</v>
      </c>
      <c r="C32" s="4">
        <f>+B32/D4</f>
        <v>90.13513513513513</v>
      </c>
      <c r="D32" s="4">
        <f>+C32/D3</f>
        <v>90.13513513513513</v>
      </c>
    </row>
    <row r="33" spans="1:4" x14ac:dyDescent="0.25">
      <c r="A33" s="12" t="s">
        <v>718</v>
      </c>
      <c r="B33" s="20">
        <v>1</v>
      </c>
      <c r="C33" s="4">
        <f>+B33/D4</f>
        <v>90.13513513513513</v>
      </c>
      <c r="D33" s="4">
        <f>+C33/D3</f>
        <v>90.13513513513513</v>
      </c>
    </row>
    <row r="34" spans="1:4" x14ac:dyDescent="0.25">
      <c r="A34" s="12" t="s">
        <v>717</v>
      </c>
      <c r="B34" s="20">
        <v>1</v>
      </c>
      <c r="C34" s="4">
        <f>+B34/D4</f>
        <v>90.13513513513513</v>
      </c>
      <c r="D34" s="4">
        <f>+C34/D3</f>
        <v>90.13513513513513</v>
      </c>
    </row>
    <row r="35" spans="1:4" x14ac:dyDescent="0.25">
      <c r="A35" s="12"/>
      <c r="B35" s="20"/>
      <c r="C35" s="5"/>
      <c r="D35" s="5"/>
    </row>
    <row r="36" spans="1:4" x14ac:dyDescent="0.25">
      <c r="A36" s="1" t="s">
        <v>40</v>
      </c>
      <c r="B36" s="20">
        <f>+SUM(B6:B34)</f>
        <v>82</v>
      </c>
      <c r="C36" s="5"/>
      <c r="D36" s="5">
        <f>+SUM(D6:D34)</f>
        <v>7391.081081081079</v>
      </c>
    </row>
    <row r="37" spans="1:4" x14ac:dyDescent="0.25">
      <c r="A37" t="s">
        <v>41</v>
      </c>
      <c r="B37" s="20">
        <f>+COUNT(B6:B34)</f>
        <v>29</v>
      </c>
      <c r="C37" s="5"/>
      <c r="D37" s="5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A2" sqref="A2:XFD14"/>
    </sheetView>
  </sheetViews>
  <sheetFormatPr defaultRowHeight="15" x14ac:dyDescent="0.25"/>
  <cols>
    <col min="3" max="3" width="36.28515625" customWidth="1"/>
  </cols>
  <sheetData>
    <row r="1" spans="1:14" x14ac:dyDescent="0.25">
      <c r="A1" s="2" t="s">
        <v>339</v>
      </c>
      <c r="B1" s="2" t="s">
        <v>340</v>
      </c>
      <c r="C1" s="27" t="s">
        <v>341</v>
      </c>
      <c r="D1" s="2" t="s">
        <v>342</v>
      </c>
      <c r="E1" s="25" t="s">
        <v>343</v>
      </c>
      <c r="F1" s="25" t="s">
        <v>344</v>
      </c>
      <c r="G1" s="1" t="s">
        <v>345</v>
      </c>
      <c r="H1" s="1" t="s">
        <v>346</v>
      </c>
      <c r="I1" t="s">
        <v>347</v>
      </c>
      <c r="J1" s="28" t="s">
        <v>348</v>
      </c>
      <c r="K1" s="29" t="s">
        <v>349</v>
      </c>
      <c r="L1" t="s">
        <v>350</v>
      </c>
      <c r="N1" s="26" t="s">
        <v>351</v>
      </c>
    </row>
    <row r="2" spans="1:14" x14ac:dyDescent="0.25">
      <c r="A2" s="2">
        <v>11026</v>
      </c>
      <c r="B2" s="2" t="s">
        <v>419</v>
      </c>
      <c r="C2" t="s">
        <v>732</v>
      </c>
      <c r="D2" t="s">
        <v>388</v>
      </c>
      <c r="E2" s="25">
        <v>10000</v>
      </c>
      <c r="F2" s="25">
        <v>0</v>
      </c>
      <c r="G2" s="1" t="s">
        <v>397</v>
      </c>
      <c r="L2" t="str">
        <f t="shared" ref="L2:L6" si="0">+CONCATENATE(G2,A2)</f>
        <v>Thalassiosira11026</v>
      </c>
      <c r="N2" s="26" t="s">
        <v>411</v>
      </c>
    </row>
    <row r="3" spans="1:14" x14ac:dyDescent="0.25">
      <c r="A3" s="2">
        <v>11027</v>
      </c>
      <c r="B3" s="2" t="s">
        <v>419</v>
      </c>
      <c r="C3" t="s">
        <v>732</v>
      </c>
      <c r="D3" t="s">
        <v>388</v>
      </c>
      <c r="E3" s="25">
        <v>5000</v>
      </c>
      <c r="F3" s="25">
        <v>0</v>
      </c>
      <c r="G3" s="1" t="s">
        <v>332</v>
      </c>
      <c r="L3" t="str">
        <f t="shared" si="0"/>
        <v>Nitzschia11027</v>
      </c>
      <c r="N3" s="26"/>
    </row>
    <row r="4" spans="1:14" x14ac:dyDescent="0.25">
      <c r="A4" s="2">
        <v>11028</v>
      </c>
      <c r="B4" s="2" t="s">
        <v>419</v>
      </c>
      <c r="C4" t="s">
        <v>732</v>
      </c>
      <c r="D4" t="s">
        <v>388</v>
      </c>
      <c r="E4" s="25">
        <v>10000</v>
      </c>
      <c r="F4" s="25">
        <v>0</v>
      </c>
      <c r="G4" s="1" t="s">
        <v>397</v>
      </c>
      <c r="L4" t="str">
        <f t="shared" si="0"/>
        <v>Thalassiosira11028</v>
      </c>
      <c r="N4" s="26"/>
    </row>
    <row r="5" spans="1:14" x14ac:dyDescent="0.25">
      <c r="A5" s="2">
        <v>11029</v>
      </c>
      <c r="B5" s="2" t="s">
        <v>419</v>
      </c>
      <c r="C5" t="s">
        <v>732</v>
      </c>
      <c r="D5" t="s">
        <v>388</v>
      </c>
      <c r="E5" s="25">
        <v>15000</v>
      </c>
      <c r="F5" s="25">
        <v>0</v>
      </c>
      <c r="G5" s="1" t="s">
        <v>397</v>
      </c>
      <c r="L5" t="str">
        <f t="shared" si="0"/>
        <v>Thalassiosira11029</v>
      </c>
      <c r="N5" s="26"/>
    </row>
    <row r="6" spans="1:14" x14ac:dyDescent="0.25">
      <c r="A6" s="2">
        <v>11030</v>
      </c>
      <c r="B6" s="2" t="s">
        <v>419</v>
      </c>
      <c r="C6" t="s">
        <v>732</v>
      </c>
      <c r="D6" t="s">
        <v>388</v>
      </c>
      <c r="E6" s="25">
        <v>10000</v>
      </c>
      <c r="F6" s="25">
        <v>0</v>
      </c>
      <c r="G6" s="1" t="s">
        <v>418</v>
      </c>
      <c r="L6" t="str">
        <f t="shared" si="0"/>
        <v>Neodelphineis11030</v>
      </c>
      <c r="N6" s="26"/>
    </row>
    <row r="7" spans="1:14" x14ac:dyDescent="0.25">
      <c r="A7" s="2">
        <v>11031</v>
      </c>
      <c r="B7" s="2" t="s">
        <v>419</v>
      </c>
      <c r="C7" t="s">
        <v>732</v>
      </c>
      <c r="D7" t="s">
        <v>388</v>
      </c>
      <c r="E7" s="25">
        <v>35000</v>
      </c>
      <c r="F7" s="25">
        <v>0</v>
      </c>
      <c r="G7" s="1" t="s">
        <v>418</v>
      </c>
      <c r="L7" t="str">
        <f>+CONCATENATE(G7,A6,"a")</f>
        <v>Neodelphineis11030a</v>
      </c>
      <c r="N7" s="26"/>
    </row>
    <row r="8" spans="1:14" x14ac:dyDescent="0.25">
      <c r="A8" s="2">
        <v>11032</v>
      </c>
      <c r="B8" s="2" t="s">
        <v>419</v>
      </c>
      <c r="C8" t="s">
        <v>732</v>
      </c>
      <c r="D8" t="s">
        <v>388</v>
      </c>
      <c r="E8" s="25">
        <v>35000</v>
      </c>
      <c r="F8" s="25">
        <v>0</v>
      </c>
      <c r="G8" s="1" t="s">
        <v>418</v>
      </c>
      <c r="L8" t="str">
        <f>+CONCATENATE(G8,A6,"b")</f>
        <v>Neodelphineis11030b</v>
      </c>
      <c r="N8" s="26"/>
    </row>
    <row r="9" spans="1:14" x14ac:dyDescent="0.25">
      <c r="A9" s="2">
        <v>11033</v>
      </c>
      <c r="B9" s="2" t="s">
        <v>419</v>
      </c>
      <c r="C9" t="s">
        <v>732</v>
      </c>
      <c r="D9" t="s">
        <v>388</v>
      </c>
      <c r="E9" s="25">
        <v>7500</v>
      </c>
      <c r="F9" s="25">
        <v>0</v>
      </c>
      <c r="G9" s="1" t="s">
        <v>332</v>
      </c>
      <c r="L9" t="str">
        <f t="shared" ref="L9:L14" si="1">+CONCATENATE(G9,A9)</f>
        <v>Nitzschia11033</v>
      </c>
      <c r="N9" s="26"/>
    </row>
    <row r="10" spans="1:14" x14ac:dyDescent="0.25">
      <c r="A10" s="2">
        <v>11034</v>
      </c>
      <c r="B10" s="2" t="s">
        <v>419</v>
      </c>
      <c r="C10" t="s">
        <v>732</v>
      </c>
      <c r="D10" t="s">
        <v>388</v>
      </c>
      <c r="E10" s="25">
        <v>7500</v>
      </c>
      <c r="F10" s="25">
        <v>0</v>
      </c>
      <c r="G10" s="1" t="s">
        <v>361</v>
      </c>
      <c r="L10" t="str">
        <f t="shared" si="1"/>
        <v>Thalassionema11034</v>
      </c>
      <c r="N10" s="26"/>
    </row>
    <row r="11" spans="1:14" x14ac:dyDescent="0.25">
      <c r="A11" s="2">
        <v>11035</v>
      </c>
      <c r="B11" s="2" t="s">
        <v>419</v>
      </c>
      <c r="C11" t="s">
        <v>732</v>
      </c>
      <c r="D11" t="s">
        <v>388</v>
      </c>
      <c r="E11" s="25">
        <v>35000</v>
      </c>
      <c r="F11" s="25">
        <v>0</v>
      </c>
      <c r="G11" s="1" t="s">
        <v>361</v>
      </c>
      <c r="L11" t="str">
        <f>+CONCATENATE(G11,A10,"a")</f>
        <v>Thalassionema11034a</v>
      </c>
      <c r="N11" s="26"/>
    </row>
    <row r="12" spans="1:14" x14ac:dyDescent="0.25">
      <c r="A12" s="2">
        <v>11036</v>
      </c>
      <c r="B12" s="2" t="s">
        <v>419</v>
      </c>
      <c r="C12" t="s">
        <v>732</v>
      </c>
      <c r="D12" t="s">
        <v>388</v>
      </c>
      <c r="E12" s="25">
        <v>35000</v>
      </c>
      <c r="F12" s="25">
        <v>0</v>
      </c>
      <c r="G12" s="1" t="s">
        <v>361</v>
      </c>
      <c r="L12" t="str">
        <f>+CONCATENATE(G12,A10,"b")</f>
        <v>Thalassionema11034b</v>
      </c>
      <c r="N12" s="26"/>
    </row>
    <row r="13" spans="1:14" x14ac:dyDescent="0.25">
      <c r="A13" s="2">
        <v>11037</v>
      </c>
      <c r="B13" s="2" t="s">
        <v>419</v>
      </c>
      <c r="C13" t="s">
        <v>732</v>
      </c>
      <c r="D13" t="s">
        <v>388</v>
      </c>
      <c r="E13" s="25">
        <v>3000</v>
      </c>
      <c r="F13" s="25">
        <v>0</v>
      </c>
      <c r="G13" s="1" t="s">
        <v>359</v>
      </c>
      <c r="L13" t="str">
        <f t="shared" si="1"/>
        <v>Haslea11037</v>
      </c>
      <c r="N13" s="26"/>
    </row>
    <row r="14" spans="1:14" x14ac:dyDescent="0.25">
      <c r="A14" s="2">
        <v>11038</v>
      </c>
      <c r="B14" s="2" t="s">
        <v>419</v>
      </c>
      <c r="C14" t="s">
        <v>732</v>
      </c>
      <c r="D14" t="s">
        <v>388</v>
      </c>
      <c r="E14" s="25">
        <v>27000</v>
      </c>
      <c r="F14" s="25">
        <v>0</v>
      </c>
      <c r="G14" s="1" t="s">
        <v>397</v>
      </c>
      <c r="L14" t="str">
        <f t="shared" si="1"/>
        <v>Thalassiosira11038</v>
      </c>
      <c r="N14" s="26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A13" sqref="A13"/>
    </sheetView>
  </sheetViews>
  <sheetFormatPr defaultRowHeight="15" x14ac:dyDescent="0.25"/>
  <cols>
    <col min="1" max="1" width="26.7109375" customWidth="1"/>
    <col min="2" max="2" width="16.42578125" customWidth="1"/>
    <col min="3" max="3" width="12.42578125" customWidth="1"/>
    <col min="5" max="5" width="4.28515625" customWidth="1"/>
  </cols>
  <sheetData>
    <row r="1" spans="1:6" x14ac:dyDescent="0.25">
      <c r="A1" s="1" t="s">
        <v>0</v>
      </c>
    </row>
    <row r="2" spans="1:6" x14ac:dyDescent="0.25">
      <c r="A2" s="1" t="s">
        <v>42</v>
      </c>
      <c r="B2" s="15">
        <v>41036</v>
      </c>
      <c r="C2" s="1" t="s">
        <v>264</v>
      </c>
      <c r="D2" s="2"/>
    </row>
    <row r="3" spans="1:6" x14ac:dyDescent="0.25">
      <c r="A3" s="1" t="s">
        <v>244</v>
      </c>
      <c r="B3" s="24" t="s">
        <v>245</v>
      </c>
      <c r="C3" s="2" t="s">
        <v>4</v>
      </c>
      <c r="D3" s="2">
        <v>1</v>
      </c>
    </row>
    <row r="4" spans="1:6" x14ac:dyDescent="0.25">
      <c r="A4" s="1" t="s">
        <v>5</v>
      </c>
      <c r="B4" s="22">
        <v>622</v>
      </c>
      <c r="C4" s="2" t="s">
        <v>6</v>
      </c>
      <c r="D4" s="3">
        <f>+B4/60030</f>
        <v>1.0361485923704814E-2</v>
      </c>
    </row>
    <row r="5" spans="1:6" x14ac:dyDescent="0.25">
      <c r="A5" s="1" t="s">
        <v>7</v>
      </c>
      <c r="B5" s="24" t="s">
        <v>8</v>
      </c>
      <c r="C5" s="2" t="s">
        <v>9</v>
      </c>
      <c r="D5" s="2" t="s">
        <v>10</v>
      </c>
      <c r="F5" s="1" t="s">
        <v>254</v>
      </c>
    </row>
    <row r="6" spans="1:6" x14ac:dyDescent="0.25">
      <c r="A6" s="12" t="s">
        <v>219</v>
      </c>
      <c r="B6" s="20">
        <v>1</v>
      </c>
      <c r="C6" s="4">
        <f>+B6/D4</f>
        <v>96.511254019292608</v>
      </c>
      <c r="D6" s="4">
        <f>+C6/D3</f>
        <v>96.511254019292608</v>
      </c>
    </row>
    <row r="7" spans="1:6" x14ac:dyDescent="0.25">
      <c r="A7" s="12" t="s">
        <v>231</v>
      </c>
      <c r="B7" s="20">
        <v>7</v>
      </c>
      <c r="C7" s="4">
        <f>+B7/D4</f>
        <v>675.5787781350482</v>
      </c>
      <c r="D7" s="4">
        <f>+C7/D3</f>
        <v>675.5787781350482</v>
      </c>
    </row>
    <row r="8" spans="1:6" x14ac:dyDescent="0.25">
      <c r="A8" s="12" t="s">
        <v>246</v>
      </c>
      <c r="B8" s="20">
        <v>1</v>
      </c>
      <c r="C8" s="4">
        <f>+B8/D4</f>
        <v>96.511254019292608</v>
      </c>
      <c r="D8" s="4">
        <f>+C8/D3</f>
        <v>96.511254019292608</v>
      </c>
      <c r="F8" s="12" t="s">
        <v>246</v>
      </c>
    </row>
    <row r="9" spans="1:6" x14ac:dyDescent="0.25">
      <c r="A9" s="12" t="s">
        <v>247</v>
      </c>
      <c r="B9" s="20">
        <v>1</v>
      </c>
      <c r="C9" s="4">
        <f>+B9/D4</f>
        <v>96.511254019292608</v>
      </c>
      <c r="D9" s="4">
        <f>+C9/D3</f>
        <v>96.511254019292608</v>
      </c>
    </row>
    <row r="10" spans="1:6" x14ac:dyDescent="0.25">
      <c r="A10" s="12" t="s">
        <v>178</v>
      </c>
      <c r="B10" s="20">
        <v>1</v>
      </c>
      <c r="C10" s="4">
        <f>+B10/D4</f>
        <v>96.511254019292608</v>
      </c>
      <c r="D10" s="4">
        <f>+C10/D3</f>
        <v>96.511254019292608</v>
      </c>
    </row>
    <row r="11" spans="1:6" x14ac:dyDescent="0.25">
      <c r="A11" s="12" t="s">
        <v>422</v>
      </c>
      <c r="B11" s="20">
        <v>23</v>
      </c>
      <c r="C11" s="4">
        <f>+B11/D4</f>
        <v>2219.7588424437299</v>
      </c>
      <c r="D11" s="4">
        <f>+C11/D3</f>
        <v>2219.7588424437299</v>
      </c>
    </row>
    <row r="12" spans="1:6" x14ac:dyDescent="0.25">
      <c r="A12" s="12" t="s">
        <v>576</v>
      </c>
      <c r="B12" s="20">
        <v>1</v>
      </c>
      <c r="C12" s="4">
        <f>+B12/D4</f>
        <v>96.511254019292608</v>
      </c>
      <c r="D12" s="4">
        <f>+C12/D3</f>
        <v>96.511254019292608</v>
      </c>
      <c r="F12" s="12" t="s">
        <v>248</v>
      </c>
    </row>
    <row r="13" spans="1:6" x14ac:dyDescent="0.25">
      <c r="A13" s="12" t="s">
        <v>249</v>
      </c>
      <c r="B13" s="20">
        <v>1</v>
      </c>
      <c r="C13" s="4">
        <f>+B13/D4</f>
        <v>96.511254019292608</v>
      </c>
      <c r="D13" s="4">
        <f>+C13/D3</f>
        <v>96.511254019292608</v>
      </c>
      <c r="F13" s="12" t="s">
        <v>249</v>
      </c>
    </row>
    <row r="14" spans="1:6" x14ac:dyDescent="0.25">
      <c r="A14" s="1" t="s">
        <v>686</v>
      </c>
      <c r="B14" s="20">
        <v>5</v>
      </c>
      <c r="C14" s="4">
        <f>+B14/D4</f>
        <v>482.55627009646304</v>
      </c>
      <c r="D14" s="4">
        <f>+C14/D3</f>
        <v>482.55627009646304</v>
      </c>
    </row>
    <row r="15" spans="1:6" x14ac:dyDescent="0.25">
      <c r="A15" s="12" t="s">
        <v>250</v>
      </c>
      <c r="B15" s="20">
        <v>1</v>
      </c>
      <c r="C15" s="4">
        <f>+B15/D4</f>
        <v>96.511254019292608</v>
      </c>
      <c r="D15" s="4">
        <f>+C15/D3</f>
        <v>96.511254019292608</v>
      </c>
      <c r="F15" s="12" t="s">
        <v>250</v>
      </c>
    </row>
    <row r="16" spans="1:6" x14ac:dyDescent="0.25">
      <c r="A16" s="12" t="s">
        <v>278</v>
      </c>
      <c r="B16" s="20">
        <v>2</v>
      </c>
      <c r="C16" s="4">
        <f>+B16/D4</f>
        <v>193.02250803858522</v>
      </c>
      <c r="D16" s="4">
        <f>+C16/D3</f>
        <v>193.02250803858522</v>
      </c>
      <c r="F16" s="12" t="s">
        <v>279</v>
      </c>
    </row>
    <row r="17" spans="1:6" x14ac:dyDescent="0.25">
      <c r="A17" s="12" t="s">
        <v>251</v>
      </c>
      <c r="B17" s="20">
        <v>1</v>
      </c>
      <c r="C17" s="4">
        <f>+B17/D4</f>
        <v>96.511254019292608</v>
      </c>
      <c r="D17" s="4">
        <f>+C17/D3</f>
        <v>96.511254019292608</v>
      </c>
      <c r="F17" s="12" t="s">
        <v>251</v>
      </c>
    </row>
    <row r="18" spans="1:6" x14ac:dyDescent="0.25">
      <c r="A18" s="12" t="s">
        <v>275</v>
      </c>
      <c r="B18" s="20">
        <v>1</v>
      </c>
      <c r="C18" s="4">
        <f>+B18/D4</f>
        <v>96.511254019292608</v>
      </c>
      <c r="D18" s="4">
        <f>+C18/D3</f>
        <v>96.511254019292608</v>
      </c>
      <c r="F18" s="12" t="s">
        <v>275</v>
      </c>
    </row>
    <row r="19" spans="1:6" x14ac:dyDescent="0.25">
      <c r="A19" s="12" t="s">
        <v>225</v>
      </c>
      <c r="B19" s="20">
        <v>1</v>
      </c>
      <c r="C19" s="4">
        <f>+B19/D4</f>
        <v>96.511254019292608</v>
      </c>
      <c r="D19" s="4">
        <f>+C19/D3</f>
        <v>96.511254019292608</v>
      </c>
    </row>
    <row r="20" spans="1:6" x14ac:dyDescent="0.25">
      <c r="A20" s="12" t="s">
        <v>252</v>
      </c>
      <c r="B20" s="20">
        <v>3</v>
      </c>
      <c r="C20" s="4">
        <f>+B20/D4</f>
        <v>289.53376205787782</v>
      </c>
      <c r="D20" s="4">
        <f>+C20/D3</f>
        <v>289.53376205787782</v>
      </c>
      <c r="F20" s="12" t="s">
        <v>280</v>
      </c>
    </row>
    <row r="21" spans="1:6" x14ac:dyDescent="0.25">
      <c r="A21" s="12" t="s">
        <v>198</v>
      </c>
      <c r="B21" s="20">
        <v>1</v>
      </c>
      <c r="C21" s="4">
        <f>+B21/D4</f>
        <v>96.511254019292608</v>
      </c>
      <c r="D21" s="4">
        <f>+C21/D3</f>
        <v>96.511254019292608</v>
      </c>
    </row>
    <row r="22" spans="1:6" x14ac:dyDescent="0.25">
      <c r="A22" s="12" t="s">
        <v>253</v>
      </c>
      <c r="B22" s="20">
        <v>1</v>
      </c>
      <c r="C22" s="4">
        <f>+B22/D4</f>
        <v>96.511254019292608</v>
      </c>
      <c r="D22" s="4">
        <f>+C22/D3</f>
        <v>96.511254019292608</v>
      </c>
      <c r="F22" s="12" t="s">
        <v>281</v>
      </c>
    </row>
    <row r="23" spans="1:6" x14ac:dyDescent="0.25">
      <c r="A23" s="12" t="s">
        <v>276</v>
      </c>
      <c r="B23" s="20">
        <v>1</v>
      </c>
      <c r="C23" s="4">
        <f>+B23/D4</f>
        <v>96.511254019292608</v>
      </c>
      <c r="D23" s="4">
        <f>+C23/D3</f>
        <v>96.511254019292608</v>
      </c>
      <c r="F23" s="12" t="s">
        <v>277</v>
      </c>
    </row>
    <row r="24" spans="1:6" x14ac:dyDescent="0.25">
      <c r="A24" s="12" t="s">
        <v>236</v>
      </c>
      <c r="B24" s="20">
        <v>1</v>
      </c>
      <c r="C24" s="4">
        <f>+B24/D4</f>
        <v>96.511254019292608</v>
      </c>
      <c r="D24" s="4">
        <f>+C24/D3</f>
        <v>96.511254019292608</v>
      </c>
    </row>
    <row r="25" spans="1:6" x14ac:dyDescent="0.25">
      <c r="A25" s="12" t="s">
        <v>170</v>
      </c>
      <c r="B25" s="20">
        <v>1</v>
      </c>
      <c r="C25" s="4">
        <f>+B25/D4</f>
        <v>96.511254019292608</v>
      </c>
      <c r="D25" s="4">
        <f>+C25/D3</f>
        <v>96.511254019292608</v>
      </c>
    </row>
    <row r="26" spans="1:6" x14ac:dyDescent="0.25">
      <c r="A26" s="12" t="s">
        <v>212</v>
      </c>
      <c r="B26" s="20">
        <v>4</v>
      </c>
      <c r="C26" s="4">
        <f>+B26/D4</f>
        <v>386.04501607717043</v>
      </c>
      <c r="D26" s="4">
        <f>+C26/D3</f>
        <v>386.04501607717043</v>
      </c>
    </row>
    <row r="27" spans="1:6" x14ac:dyDescent="0.25">
      <c r="A27" s="12"/>
      <c r="B27" s="20"/>
      <c r="C27" s="5"/>
      <c r="D27" s="5"/>
    </row>
    <row r="28" spans="1:6" x14ac:dyDescent="0.25">
      <c r="A28" s="1" t="s">
        <v>40</v>
      </c>
      <c r="B28" s="20">
        <f>+SUM(B6:B26)</f>
        <v>59</v>
      </c>
      <c r="C28" s="5"/>
      <c r="D28" s="20">
        <f>+SUM(D6:D26)</f>
        <v>5694.1639871382604</v>
      </c>
    </row>
    <row r="29" spans="1:6" x14ac:dyDescent="0.25">
      <c r="A29" t="s">
        <v>41</v>
      </c>
      <c r="B29" s="20">
        <f>+COUNT(B6:B26)</f>
        <v>21</v>
      </c>
      <c r="C29" s="5"/>
      <c r="D29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workbookViewId="0">
      <selection activeCell="H8" sqref="H8"/>
    </sheetView>
  </sheetViews>
  <sheetFormatPr defaultRowHeight="15" x14ac:dyDescent="0.25"/>
  <cols>
    <col min="1" max="1" width="34.28515625" bestFit="1" customWidth="1"/>
    <col min="2" max="2" width="15" bestFit="1" customWidth="1"/>
    <col min="3" max="3" width="12.28515625" bestFit="1" customWidth="1"/>
    <col min="4" max="4" width="9.85546875" bestFit="1" customWidth="1"/>
  </cols>
  <sheetData>
    <row r="1" spans="1:6" x14ac:dyDescent="0.25">
      <c r="B1" s="2"/>
      <c r="C1" s="2"/>
    </row>
    <row r="2" spans="1:6" x14ac:dyDescent="0.25">
      <c r="A2" s="1" t="s">
        <v>424</v>
      </c>
      <c r="B2" s="2"/>
      <c r="C2" s="2"/>
      <c r="D2" s="11">
        <v>41036</v>
      </c>
    </row>
    <row r="3" spans="1:6" x14ac:dyDescent="0.25">
      <c r="A3" t="s">
        <v>425</v>
      </c>
      <c r="B3" s="1" t="s">
        <v>3</v>
      </c>
      <c r="C3" s="2" t="s">
        <v>4</v>
      </c>
      <c r="D3" s="2">
        <v>0.5</v>
      </c>
      <c r="F3" t="s">
        <v>642</v>
      </c>
    </row>
    <row r="4" spans="1:6" x14ac:dyDescent="0.25">
      <c r="A4" s="1" t="s">
        <v>5</v>
      </c>
      <c r="B4" s="2">
        <f>63+65+64+65+64+65+65+64+65+67</f>
        <v>647</v>
      </c>
      <c r="C4" s="2" t="s">
        <v>6</v>
      </c>
      <c r="D4" s="3">
        <f>+B4/60030</f>
        <v>1.0777944361152756E-2</v>
      </c>
    </row>
    <row r="5" spans="1:6" x14ac:dyDescent="0.25">
      <c r="A5" s="1" t="s">
        <v>7</v>
      </c>
      <c r="B5" s="2" t="s">
        <v>8</v>
      </c>
      <c r="C5" s="2" t="s">
        <v>9</v>
      </c>
      <c r="D5" s="2" t="s">
        <v>10</v>
      </c>
    </row>
    <row r="6" spans="1:6" x14ac:dyDescent="0.25">
      <c r="A6" s="1" t="s">
        <v>691</v>
      </c>
      <c r="B6" s="2">
        <v>9</v>
      </c>
      <c r="C6" s="4">
        <f>+B6/D4</f>
        <v>835.03863987635248</v>
      </c>
      <c r="D6" s="5">
        <f>+C6/D3</f>
        <v>1670.077279752705</v>
      </c>
      <c r="F6" s="33" t="s">
        <v>643</v>
      </c>
    </row>
    <row r="7" spans="1:6" x14ac:dyDescent="0.25">
      <c r="A7" s="1" t="s">
        <v>692</v>
      </c>
      <c r="B7" s="2">
        <v>78</v>
      </c>
      <c r="C7" s="8">
        <f>+B7/D4</f>
        <v>7237.0015455950543</v>
      </c>
      <c r="D7" s="9">
        <f>+C7/D3</f>
        <v>14474.003091190109</v>
      </c>
      <c r="F7" t="s">
        <v>690</v>
      </c>
    </row>
    <row r="8" spans="1:6" x14ac:dyDescent="0.25">
      <c r="A8" s="1" t="s">
        <v>422</v>
      </c>
      <c r="B8" s="2">
        <v>24</v>
      </c>
      <c r="C8" s="4">
        <f>+B8/D4</f>
        <v>2226.7697063369396</v>
      </c>
      <c r="D8" s="5">
        <f>+C8/D3</f>
        <v>4453.5394126738793</v>
      </c>
    </row>
    <row r="9" spans="1:6" x14ac:dyDescent="0.25">
      <c r="A9" s="1" t="s">
        <v>98</v>
      </c>
      <c r="B9" s="2">
        <v>1</v>
      </c>
      <c r="C9" s="4">
        <f>+B9/D4</f>
        <v>92.782071097372494</v>
      </c>
      <c r="D9" s="5">
        <f>+C9/D3</f>
        <v>185.56414219474499</v>
      </c>
    </row>
    <row r="10" spans="1:6" x14ac:dyDescent="0.25">
      <c r="A10" s="1" t="s">
        <v>426</v>
      </c>
      <c r="B10" s="2">
        <v>2</v>
      </c>
      <c r="C10" s="4">
        <f>+B10/D4</f>
        <v>185.56414219474499</v>
      </c>
      <c r="D10" s="5">
        <f>+C10/D3</f>
        <v>371.12828438948998</v>
      </c>
    </row>
    <row r="11" spans="1:6" x14ac:dyDescent="0.25">
      <c r="A11" s="1" t="s">
        <v>63</v>
      </c>
      <c r="B11" s="2">
        <v>2</v>
      </c>
      <c r="C11" s="4">
        <f>+B11/D4</f>
        <v>185.56414219474499</v>
      </c>
      <c r="D11" s="5">
        <f>+C11/D3</f>
        <v>371.12828438948998</v>
      </c>
    </row>
    <row r="12" spans="1:6" x14ac:dyDescent="0.25">
      <c r="A12" s="1" t="s">
        <v>427</v>
      </c>
      <c r="B12" s="2">
        <v>1</v>
      </c>
      <c r="C12" s="4">
        <f>+B12/D4</f>
        <v>92.782071097372494</v>
      </c>
      <c r="D12" s="5">
        <f>+C12/D3</f>
        <v>185.56414219474499</v>
      </c>
    </row>
    <row r="13" spans="1:6" x14ac:dyDescent="0.25">
      <c r="A13" s="1" t="s">
        <v>428</v>
      </c>
      <c r="B13" s="2">
        <v>1</v>
      </c>
      <c r="C13" s="4">
        <f>+B13/D4</f>
        <v>92.782071097372494</v>
      </c>
      <c r="D13" s="5">
        <f>+C13/D3</f>
        <v>185.56414219474499</v>
      </c>
      <c r="F13" t="s">
        <v>644</v>
      </c>
    </row>
    <row r="14" spans="1:6" x14ac:dyDescent="0.25">
      <c r="A14" s="1" t="s">
        <v>429</v>
      </c>
      <c r="B14" s="2">
        <v>1</v>
      </c>
      <c r="C14" s="4">
        <f>+B14/D4</f>
        <v>92.782071097372494</v>
      </c>
      <c r="D14" s="5">
        <f>+C14/D3</f>
        <v>185.56414219474499</v>
      </c>
    </row>
    <row r="15" spans="1:6" x14ac:dyDescent="0.25">
      <c r="A15" s="1" t="s">
        <v>430</v>
      </c>
      <c r="B15" s="2">
        <v>3</v>
      </c>
      <c r="C15" s="4">
        <f>+B15/D4</f>
        <v>278.34621329211745</v>
      </c>
      <c r="D15" s="5">
        <f>+C15/D3</f>
        <v>556.69242658423491</v>
      </c>
      <c r="F15" s="1" t="s">
        <v>430</v>
      </c>
    </row>
    <row r="16" spans="1:6" x14ac:dyDescent="0.25">
      <c r="B16" s="2"/>
      <c r="C16" s="4"/>
    </row>
    <row r="17" spans="2:3" x14ac:dyDescent="0.25">
      <c r="B17" s="2"/>
      <c r="C17" s="2"/>
    </row>
    <row r="18" spans="2:3" x14ac:dyDescent="0.25">
      <c r="B18" s="2"/>
      <c r="C18" s="2"/>
    </row>
    <row r="19" spans="2:3" x14ac:dyDescent="0.25">
      <c r="B19" s="2"/>
      <c r="C19" s="2"/>
    </row>
    <row r="20" spans="2:3" x14ac:dyDescent="0.25">
      <c r="B20" s="2"/>
      <c r="C20" s="2"/>
    </row>
    <row r="21" spans="2:3" x14ac:dyDescent="0.25">
      <c r="B21" s="2"/>
      <c r="C21" s="2"/>
    </row>
    <row r="22" spans="2:3" x14ac:dyDescent="0.25">
      <c r="B22" s="2"/>
      <c r="C22" s="2"/>
    </row>
    <row r="23" spans="2:3" x14ac:dyDescent="0.25">
      <c r="B23" s="2"/>
      <c r="C23" s="2"/>
    </row>
    <row r="24" spans="2:3" x14ac:dyDescent="0.25">
      <c r="B24" s="2"/>
      <c r="C24" s="2"/>
    </row>
    <row r="25" spans="2:3" x14ac:dyDescent="0.25">
      <c r="B25" s="2"/>
      <c r="C25" s="2"/>
    </row>
    <row r="26" spans="2:3" x14ac:dyDescent="0.25">
      <c r="B26" s="2"/>
      <c r="C26" s="2"/>
    </row>
    <row r="27" spans="2:3" x14ac:dyDescent="0.25">
      <c r="B27" s="2"/>
      <c r="C27" s="2"/>
    </row>
    <row r="28" spans="2:3" x14ac:dyDescent="0.25">
      <c r="B28" s="2"/>
      <c r="C28" s="2"/>
    </row>
    <row r="29" spans="2:3" x14ac:dyDescent="0.25">
      <c r="B29" s="2"/>
      <c r="C29" s="2"/>
    </row>
    <row r="30" spans="2:3" x14ac:dyDescent="0.25">
      <c r="B30" s="2"/>
      <c r="C30" s="2"/>
    </row>
    <row r="31" spans="2:3" x14ac:dyDescent="0.25">
      <c r="B31" s="2"/>
      <c r="C31" s="2"/>
    </row>
    <row r="32" spans="2:3" x14ac:dyDescent="0.25">
      <c r="B32" s="2"/>
      <c r="C32" s="2"/>
    </row>
    <row r="33" spans="1:4" x14ac:dyDescent="0.25">
      <c r="B33" s="2"/>
      <c r="C33" s="2"/>
    </row>
    <row r="34" spans="1:4" x14ac:dyDescent="0.25">
      <c r="B34" s="2"/>
      <c r="C34" s="2"/>
    </row>
    <row r="35" spans="1:4" x14ac:dyDescent="0.25">
      <c r="B35" s="2"/>
      <c r="C35" s="2"/>
    </row>
    <row r="36" spans="1:4" x14ac:dyDescent="0.25">
      <c r="B36" s="2"/>
      <c r="C36" s="2"/>
    </row>
    <row r="37" spans="1:4" x14ac:dyDescent="0.25">
      <c r="B37" s="2"/>
      <c r="C37" s="2"/>
    </row>
    <row r="38" spans="1:4" x14ac:dyDescent="0.25">
      <c r="B38" s="2"/>
      <c r="C38" s="2"/>
    </row>
    <row r="39" spans="1:4" x14ac:dyDescent="0.25">
      <c r="B39" s="2"/>
      <c r="C39" s="2"/>
    </row>
    <row r="40" spans="1:4" x14ac:dyDescent="0.25">
      <c r="A40" s="1" t="s">
        <v>40</v>
      </c>
      <c r="B40" s="2">
        <f>+SUM(B6:B39)</f>
        <v>122</v>
      </c>
      <c r="C40" s="2"/>
      <c r="D40" s="10">
        <f>+SUM(D6:D38)</f>
        <v>22638.825347758884</v>
      </c>
    </row>
    <row r="41" spans="1:4" x14ac:dyDescent="0.25">
      <c r="A41" t="s">
        <v>41</v>
      </c>
      <c r="B41" s="2">
        <f>+COUNT(B6:B39)</f>
        <v>10</v>
      </c>
      <c r="C41" s="2"/>
      <c r="D41" s="2"/>
    </row>
    <row r="42" spans="1:4" x14ac:dyDescent="0.25">
      <c r="B42" s="2"/>
      <c r="C42" s="2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workbookViewId="0">
      <selection activeCell="A2" sqref="A2:XFD13"/>
    </sheetView>
  </sheetViews>
  <sheetFormatPr defaultRowHeight="15" x14ac:dyDescent="0.25"/>
  <cols>
    <col min="3" max="3" width="37.42578125" customWidth="1"/>
  </cols>
  <sheetData>
    <row r="1" spans="1:14" x14ac:dyDescent="0.25">
      <c r="A1" s="2" t="s">
        <v>339</v>
      </c>
      <c r="B1" s="2" t="s">
        <v>340</v>
      </c>
      <c r="C1" s="27" t="s">
        <v>341</v>
      </c>
      <c r="D1" s="2" t="s">
        <v>342</v>
      </c>
      <c r="E1" s="25" t="s">
        <v>343</v>
      </c>
      <c r="F1" s="25" t="s">
        <v>344</v>
      </c>
      <c r="G1" s="1" t="s">
        <v>345</v>
      </c>
      <c r="H1" s="1" t="s">
        <v>346</v>
      </c>
      <c r="I1" t="s">
        <v>347</v>
      </c>
      <c r="J1" s="28" t="s">
        <v>348</v>
      </c>
      <c r="K1" s="29" t="s">
        <v>349</v>
      </c>
      <c r="L1" t="s">
        <v>350</v>
      </c>
      <c r="N1" s="26" t="s">
        <v>351</v>
      </c>
    </row>
    <row r="2" spans="1:14" x14ac:dyDescent="0.25">
      <c r="A2" s="2">
        <v>11039</v>
      </c>
      <c r="B2" s="2" t="s">
        <v>420</v>
      </c>
      <c r="C2" t="s">
        <v>733</v>
      </c>
      <c r="D2" t="s">
        <v>388</v>
      </c>
      <c r="E2" s="25">
        <v>7500</v>
      </c>
      <c r="F2" s="25">
        <v>0</v>
      </c>
      <c r="G2" s="1" t="s">
        <v>332</v>
      </c>
      <c r="L2" t="str">
        <f t="shared" ref="L2:L13" si="0">+CONCATENATE(G2,A2)</f>
        <v>Nitzschia11039</v>
      </c>
      <c r="N2" s="26" t="s">
        <v>411</v>
      </c>
    </row>
    <row r="3" spans="1:14" x14ac:dyDescent="0.25">
      <c r="A3" s="2">
        <v>11040</v>
      </c>
      <c r="B3" s="2" t="s">
        <v>420</v>
      </c>
      <c r="C3" t="s">
        <v>733</v>
      </c>
      <c r="D3" t="s">
        <v>388</v>
      </c>
      <c r="E3" s="25">
        <v>7500</v>
      </c>
      <c r="F3" s="25">
        <v>0</v>
      </c>
      <c r="G3" s="1" t="s">
        <v>397</v>
      </c>
      <c r="H3" t="s">
        <v>632</v>
      </c>
      <c r="L3" t="str">
        <f t="shared" si="0"/>
        <v>Thalassiosira11040</v>
      </c>
      <c r="N3" s="26" t="s">
        <v>411</v>
      </c>
    </row>
    <row r="4" spans="1:14" x14ac:dyDescent="0.25">
      <c r="A4" s="2">
        <v>11041</v>
      </c>
      <c r="B4" s="2" t="s">
        <v>420</v>
      </c>
      <c r="C4" t="s">
        <v>733</v>
      </c>
      <c r="D4" t="s">
        <v>388</v>
      </c>
      <c r="E4" s="25">
        <v>30000</v>
      </c>
      <c r="F4" s="25">
        <v>0</v>
      </c>
      <c r="G4" s="1" t="s">
        <v>404</v>
      </c>
      <c r="L4" t="str">
        <f t="shared" si="0"/>
        <v>Minidiscus11041</v>
      </c>
      <c r="N4" s="26" t="s">
        <v>411</v>
      </c>
    </row>
    <row r="5" spans="1:14" x14ac:dyDescent="0.25">
      <c r="A5" s="2">
        <v>11042</v>
      </c>
      <c r="B5" s="2" t="s">
        <v>420</v>
      </c>
      <c r="C5" t="s">
        <v>733</v>
      </c>
      <c r="D5" t="s">
        <v>388</v>
      </c>
      <c r="E5" s="25">
        <v>7500</v>
      </c>
      <c r="F5" s="25">
        <v>0</v>
      </c>
      <c r="G5" s="1" t="s">
        <v>332</v>
      </c>
      <c r="L5" t="str">
        <f t="shared" si="0"/>
        <v>Nitzschia11042</v>
      </c>
      <c r="N5" s="26" t="s">
        <v>411</v>
      </c>
    </row>
    <row r="6" spans="1:14" x14ac:dyDescent="0.25">
      <c r="A6" s="2">
        <v>11043</v>
      </c>
      <c r="B6" s="2" t="s">
        <v>420</v>
      </c>
      <c r="C6" t="s">
        <v>733</v>
      </c>
      <c r="D6" t="s">
        <v>388</v>
      </c>
      <c r="E6" s="25">
        <v>13000</v>
      </c>
      <c r="F6" s="25">
        <v>0</v>
      </c>
      <c r="G6" s="1" t="s">
        <v>409</v>
      </c>
      <c r="L6" t="str">
        <f t="shared" si="0"/>
        <v>spore11043</v>
      </c>
      <c r="N6" s="26" t="s">
        <v>411</v>
      </c>
    </row>
    <row r="7" spans="1:14" x14ac:dyDescent="0.25">
      <c r="A7" s="2">
        <v>11044</v>
      </c>
      <c r="B7" s="2" t="s">
        <v>420</v>
      </c>
      <c r="C7" t="s">
        <v>733</v>
      </c>
      <c r="D7" t="s">
        <v>388</v>
      </c>
      <c r="E7" s="25">
        <v>10000</v>
      </c>
      <c r="F7" s="25">
        <v>0</v>
      </c>
      <c r="G7" s="1" t="s">
        <v>327</v>
      </c>
      <c r="L7" t="str">
        <f t="shared" si="0"/>
        <v>Gephyrocapsa11044</v>
      </c>
      <c r="N7" s="26" t="s">
        <v>411</v>
      </c>
    </row>
    <row r="8" spans="1:14" x14ac:dyDescent="0.25">
      <c r="A8" s="2">
        <v>11045</v>
      </c>
      <c r="B8" s="2" t="s">
        <v>420</v>
      </c>
      <c r="C8" t="s">
        <v>733</v>
      </c>
      <c r="D8" t="s">
        <v>388</v>
      </c>
      <c r="E8" s="25">
        <v>7500</v>
      </c>
      <c r="F8" s="25">
        <v>0</v>
      </c>
      <c r="G8" s="1" t="s">
        <v>421</v>
      </c>
      <c r="L8" t="str">
        <f t="shared" si="0"/>
        <v>Thoracosphaera11045</v>
      </c>
      <c r="N8" s="26" t="s">
        <v>411</v>
      </c>
    </row>
    <row r="9" spans="1:14" x14ac:dyDescent="0.25">
      <c r="A9" s="2">
        <v>11046</v>
      </c>
      <c r="B9" s="2" t="s">
        <v>420</v>
      </c>
      <c r="C9" t="s">
        <v>733</v>
      </c>
      <c r="D9" t="s">
        <v>388</v>
      </c>
      <c r="E9" s="25">
        <v>45000</v>
      </c>
      <c r="F9" s="25">
        <v>0</v>
      </c>
      <c r="G9" s="1" t="s">
        <v>404</v>
      </c>
      <c r="L9" t="str">
        <f t="shared" si="0"/>
        <v>Minidiscus11046</v>
      </c>
      <c r="N9" s="26" t="s">
        <v>411</v>
      </c>
    </row>
    <row r="10" spans="1:14" x14ac:dyDescent="0.25">
      <c r="A10" s="2">
        <v>11047</v>
      </c>
      <c r="B10" s="2" t="s">
        <v>420</v>
      </c>
      <c r="C10" t="s">
        <v>733</v>
      </c>
      <c r="D10" t="s">
        <v>388</v>
      </c>
      <c r="E10" s="25">
        <v>5000</v>
      </c>
      <c r="F10" s="25">
        <v>0</v>
      </c>
      <c r="G10" s="1" t="s">
        <v>359</v>
      </c>
      <c r="L10" t="str">
        <f t="shared" si="0"/>
        <v>Haslea11047</v>
      </c>
      <c r="N10" s="26" t="s">
        <v>411</v>
      </c>
    </row>
    <row r="11" spans="1:14" x14ac:dyDescent="0.25">
      <c r="A11" s="2">
        <v>11048</v>
      </c>
      <c r="B11" s="2" t="s">
        <v>420</v>
      </c>
      <c r="C11" t="s">
        <v>733</v>
      </c>
      <c r="D11" t="s">
        <v>388</v>
      </c>
      <c r="E11" s="25">
        <v>10000</v>
      </c>
      <c r="F11" s="25">
        <v>0</v>
      </c>
      <c r="G11" s="1" t="s">
        <v>359</v>
      </c>
      <c r="L11" t="str">
        <f>+CONCATENATE(G11,A10,"a")</f>
        <v>Haslea11047a</v>
      </c>
      <c r="N11" s="26" t="s">
        <v>411</v>
      </c>
    </row>
    <row r="12" spans="1:14" x14ac:dyDescent="0.25">
      <c r="A12" s="2">
        <v>11049</v>
      </c>
      <c r="B12" s="2" t="s">
        <v>420</v>
      </c>
      <c r="C12" t="s">
        <v>733</v>
      </c>
      <c r="D12" t="s">
        <v>388</v>
      </c>
      <c r="E12" s="25">
        <v>10000</v>
      </c>
      <c r="F12" s="25">
        <v>0</v>
      </c>
      <c r="G12" s="1" t="s">
        <v>359</v>
      </c>
      <c r="L12" t="str">
        <f>+CONCATENATE(G12,A10,"b")</f>
        <v>Haslea11047b</v>
      </c>
      <c r="N12" s="26" t="s">
        <v>411</v>
      </c>
    </row>
    <row r="13" spans="1:14" x14ac:dyDescent="0.25">
      <c r="A13" s="2">
        <v>11050</v>
      </c>
      <c r="B13" s="2" t="s">
        <v>420</v>
      </c>
      <c r="C13" t="s">
        <v>733</v>
      </c>
      <c r="D13" t="s">
        <v>388</v>
      </c>
      <c r="E13" s="25">
        <v>6500</v>
      </c>
      <c r="F13" s="25">
        <v>0</v>
      </c>
      <c r="G13" s="1" t="s">
        <v>413</v>
      </c>
      <c r="L13" t="str">
        <f t="shared" si="0"/>
        <v>Cyclotella11050</v>
      </c>
      <c r="N13" s="26" t="s">
        <v>411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31" sqref="M31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"/>
  <sheetViews>
    <sheetView workbookViewId="0">
      <selection activeCell="E3" sqref="E3"/>
    </sheetView>
  </sheetViews>
  <sheetFormatPr defaultRowHeight="15" x14ac:dyDescent="0.25"/>
  <cols>
    <col min="3" max="3" width="43.7109375" customWidth="1"/>
    <col min="4" max="4" width="12.140625" customWidth="1"/>
    <col min="259" max="259" width="43.7109375" customWidth="1"/>
    <col min="260" max="260" width="12.140625" customWidth="1"/>
    <col min="515" max="515" width="43.7109375" customWidth="1"/>
    <col min="516" max="516" width="12.140625" customWidth="1"/>
    <col min="771" max="771" width="43.7109375" customWidth="1"/>
    <col min="772" max="772" width="12.140625" customWidth="1"/>
    <col min="1027" max="1027" width="43.7109375" customWidth="1"/>
    <col min="1028" max="1028" width="12.140625" customWidth="1"/>
    <col min="1283" max="1283" width="43.7109375" customWidth="1"/>
    <col min="1284" max="1284" width="12.140625" customWidth="1"/>
    <col min="1539" max="1539" width="43.7109375" customWidth="1"/>
    <col min="1540" max="1540" width="12.140625" customWidth="1"/>
    <col min="1795" max="1795" width="43.7109375" customWidth="1"/>
    <col min="1796" max="1796" width="12.140625" customWidth="1"/>
    <col min="2051" max="2051" width="43.7109375" customWidth="1"/>
    <col min="2052" max="2052" width="12.140625" customWidth="1"/>
    <col min="2307" max="2307" width="43.7109375" customWidth="1"/>
    <col min="2308" max="2308" width="12.140625" customWidth="1"/>
    <col min="2563" max="2563" width="43.7109375" customWidth="1"/>
    <col min="2564" max="2564" width="12.140625" customWidth="1"/>
    <col min="2819" max="2819" width="43.7109375" customWidth="1"/>
    <col min="2820" max="2820" width="12.140625" customWidth="1"/>
    <col min="3075" max="3075" width="43.7109375" customWidth="1"/>
    <col min="3076" max="3076" width="12.140625" customWidth="1"/>
    <col min="3331" max="3331" width="43.7109375" customWidth="1"/>
    <col min="3332" max="3332" width="12.140625" customWidth="1"/>
    <col min="3587" max="3587" width="43.7109375" customWidth="1"/>
    <col min="3588" max="3588" width="12.140625" customWidth="1"/>
    <col min="3843" max="3843" width="43.7109375" customWidth="1"/>
    <col min="3844" max="3844" width="12.140625" customWidth="1"/>
    <col min="4099" max="4099" width="43.7109375" customWidth="1"/>
    <col min="4100" max="4100" width="12.140625" customWidth="1"/>
    <col min="4355" max="4355" width="43.7109375" customWidth="1"/>
    <col min="4356" max="4356" width="12.140625" customWidth="1"/>
    <col min="4611" max="4611" width="43.7109375" customWidth="1"/>
    <col min="4612" max="4612" width="12.140625" customWidth="1"/>
    <col min="4867" max="4867" width="43.7109375" customWidth="1"/>
    <col min="4868" max="4868" width="12.140625" customWidth="1"/>
    <col min="5123" max="5123" width="43.7109375" customWidth="1"/>
    <col min="5124" max="5124" width="12.140625" customWidth="1"/>
    <col min="5379" max="5379" width="43.7109375" customWidth="1"/>
    <col min="5380" max="5380" width="12.140625" customWidth="1"/>
    <col min="5635" max="5635" width="43.7109375" customWidth="1"/>
    <col min="5636" max="5636" width="12.140625" customWidth="1"/>
    <col min="5891" max="5891" width="43.7109375" customWidth="1"/>
    <col min="5892" max="5892" width="12.140625" customWidth="1"/>
    <col min="6147" max="6147" width="43.7109375" customWidth="1"/>
    <col min="6148" max="6148" width="12.140625" customWidth="1"/>
    <col min="6403" max="6403" width="43.7109375" customWidth="1"/>
    <col min="6404" max="6404" width="12.140625" customWidth="1"/>
    <col min="6659" max="6659" width="43.7109375" customWidth="1"/>
    <col min="6660" max="6660" width="12.140625" customWidth="1"/>
    <col min="6915" max="6915" width="43.7109375" customWidth="1"/>
    <col min="6916" max="6916" width="12.140625" customWidth="1"/>
    <col min="7171" max="7171" width="43.7109375" customWidth="1"/>
    <col min="7172" max="7172" width="12.140625" customWidth="1"/>
    <col min="7427" max="7427" width="43.7109375" customWidth="1"/>
    <col min="7428" max="7428" width="12.140625" customWidth="1"/>
    <col min="7683" max="7683" width="43.7109375" customWidth="1"/>
    <col min="7684" max="7684" width="12.140625" customWidth="1"/>
    <col min="7939" max="7939" width="43.7109375" customWidth="1"/>
    <col min="7940" max="7940" width="12.140625" customWidth="1"/>
    <col min="8195" max="8195" width="43.7109375" customWidth="1"/>
    <col min="8196" max="8196" width="12.140625" customWidth="1"/>
    <col min="8451" max="8451" width="43.7109375" customWidth="1"/>
    <col min="8452" max="8452" width="12.140625" customWidth="1"/>
    <col min="8707" max="8707" width="43.7109375" customWidth="1"/>
    <col min="8708" max="8708" width="12.140625" customWidth="1"/>
    <col min="8963" max="8963" width="43.7109375" customWidth="1"/>
    <col min="8964" max="8964" width="12.140625" customWidth="1"/>
    <col min="9219" max="9219" width="43.7109375" customWidth="1"/>
    <col min="9220" max="9220" width="12.140625" customWidth="1"/>
    <col min="9475" max="9475" width="43.7109375" customWidth="1"/>
    <col min="9476" max="9476" width="12.140625" customWidth="1"/>
    <col min="9731" max="9731" width="43.7109375" customWidth="1"/>
    <col min="9732" max="9732" width="12.140625" customWidth="1"/>
    <col min="9987" max="9987" width="43.7109375" customWidth="1"/>
    <col min="9988" max="9988" width="12.140625" customWidth="1"/>
    <col min="10243" max="10243" width="43.7109375" customWidth="1"/>
    <col min="10244" max="10244" width="12.140625" customWidth="1"/>
    <col min="10499" max="10499" width="43.7109375" customWidth="1"/>
    <col min="10500" max="10500" width="12.140625" customWidth="1"/>
    <col min="10755" max="10755" width="43.7109375" customWidth="1"/>
    <col min="10756" max="10756" width="12.140625" customWidth="1"/>
    <col min="11011" max="11011" width="43.7109375" customWidth="1"/>
    <col min="11012" max="11012" width="12.140625" customWidth="1"/>
    <col min="11267" max="11267" width="43.7109375" customWidth="1"/>
    <col min="11268" max="11268" width="12.140625" customWidth="1"/>
    <col min="11523" max="11523" width="43.7109375" customWidth="1"/>
    <col min="11524" max="11524" width="12.140625" customWidth="1"/>
    <col min="11779" max="11779" width="43.7109375" customWidth="1"/>
    <col min="11780" max="11780" width="12.140625" customWidth="1"/>
    <col min="12035" max="12035" width="43.7109375" customWidth="1"/>
    <col min="12036" max="12036" width="12.140625" customWidth="1"/>
    <col min="12291" max="12291" width="43.7109375" customWidth="1"/>
    <col min="12292" max="12292" width="12.140625" customWidth="1"/>
    <col min="12547" max="12547" width="43.7109375" customWidth="1"/>
    <col min="12548" max="12548" width="12.140625" customWidth="1"/>
    <col min="12803" max="12803" width="43.7109375" customWidth="1"/>
    <col min="12804" max="12804" width="12.140625" customWidth="1"/>
    <col min="13059" max="13059" width="43.7109375" customWidth="1"/>
    <col min="13060" max="13060" width="12.140625" customWidth="1"/>
    <col min="13315" max="13315" width="43.7109375" customWidth="1"/>
    <col min="13316" max="13316" width="12.140625" customWidth="1"/>
    <col min="13571" max="13571" width="43.7109375" customWidth="1"/>
    <col min="13572" max="13572" width="12.140625" customWidth="1"/>
    <col min="13827" max="13827" width="43.7109375" customWidth="1"/>
    <col min="13828" max="13828" width="12.140625" customWidth="1"/>
    <col min="14083" max="14083" width="43.7109375" customWidth="1"/>
    <col min="14084" max="14084" width="12.140625" customWidth="1"/>
    <col min="14339" max="14339" width="43.7109375" customWidth="1"/>
    <col min="14340" max="14340" width="12.140625" customWidth="1"/>
    <col min="14595" max="14595" width="43.7109375" customWidth="1"/>
    <col min="14596" max="14596" width="12.140625" customWidth="1"/>
    <col min="14851" max="14851" width="43.7109375" customWidth="1"/>
    <col min="14852" max="14852" width="12.140625" customWidth="1"/>
    <col min="15107" max="15107" width="43.7109375" customWidth="1"/>
    <col min="15108" max="15108" width="12.140625" customWidth="1"/>
    <col min="15363" max="15363" width="43.7109375" customWidth="1"/>
    <col min="15364" max="15364" width="12.140625" customWidth="1"/>
    <col min="15619" max="15619" width="43.7109375" customWidth="1"/>
    <col min="15620" max="15620" width="12.140625" customWidth="1"/>
    <col min="15875" max="15875" width="43.7109375" customWidth="1"/>
    <col min="15876" max="15876" width="12.140625" customWidth="1"/>
    <col min="16131" max="16131" width="43.7109375" customWidth="1"/>
    <col min="16132" max="16132" width="12.140625" customWidth="1"/>
  </cols>
  <sheetData>
    <row r="1" spans="1:14" x14ac:dyDescent="0.25">
      <c r="A1" s="2" t="s">
        <v>339</v>
      </c>
      <c r="B1" s="2" t="s">
        <v>340</v>
      </c>
      <c r="C1" s="27" t="s">
        <v>341</v>
      </c>
      <c r="D1" s="2" t="s">
        <v>342</v>
      </c>
      <c r="E1" s="30" t="s">
        <v>343</v>
      </c>
      <c r="F1" s="31" t="s">
        <v>344</v>
      </c>
      <c r="G1" s="1" t="s">
        <v>345</v>
      </c>
      <c r="H1" s="1" t="s">
        <v>346</v>
      </c>
      <c r="I1" t="s">
        <v>347</v>
      </c>
      <c r="J1" s="28" t="s">
        <v>348</v>
      </c>
      <c r="K1" s="29" t="s">
        <v>349</v>
      </c>
      <c r="L1" t="s">
        <v>350</v>
      </c>
      <c r="N1" s="26" t="s">
        <v>351</v>
      </c>
    </row>
    <row r="2" spans="1:14" x14ac:dyDescent="0.25">
      <c r="A2" s="2">
        <v>11823</v>
      </c>
      <c r="B2" s="2" t="s">
        <v>425</v>
      </c>
      <c r="C2" t="s">
        <v>720</v>
      </c>
      <c r="D2" t="s">
        <v>388</v>
      </c>
      <c r="E2" s="25">
        <v>5000</v>
      </c>
      <c r="F2" s="25">
        <v>0</v>
      </c>
      <c r="G2" s="1" t="s">
        <v>332</v>
      </c>
      <c r="H2" t="s">
        <v>689</v>
      </c>
      <c r="L2" t="str">
        <f>+CONCATENATE(G2,A2)</f>
        <v>Nitzschia11823</v>
      </c>
      <c r="N2" s="26"/>
    </row>
    <row r="3" spans="1:14" x14ac:dyDescent="0.25">
      <c r="A3" s="2">
        <v>11824</v>
      </c>
      <c r="B3" s="2" t="s">
        <v>425</v>
      </c>
      <c r="C3" t="s">
        <v>720</v>
      </c>
      <c r="D3" t="s">
        <v>388</v>
      </c>
      <c r="E3" s="25">
        <v>10000</v>
      </c>
      <c r="F3" s="25">
        <v>0</v>
      </c>
      <c r="G3" s="1" t="s">
        <v>598</v>
      </c>
      <c r="H3" t="s">
        <v>599</v>
      </c>
      <c r="L3" t="str">
        <f>+CONCATENATE(G3,A3)</f>
        <v>Fragilariopsis11824</v>
      </c>
      <c r="N3" s="26"/>
    </row>
    <row r="4" spans="1:14" s="33" customFormat="1" x14ac:dyDescent="0.25">
      <c r="A4" s="32">
        <v>11825</v>
      </c>
      <c r="B4" s="32" t="s">
        <v>425</v>
      </c>
      <c r="C4" t="s">
        <v>720</v>
      </c>
      <c r="D4" s="33" t="s">
        <v>388</v>
      </c>
      <c r="E4" s="34">
        <v>5500</v>
      </c>
      <c r="F4" s="34">
        <v>0</v>
      </c>
      <c r="G4" s="35" t="s">
        <v>368</v>
      </c>
      <c r="L4" s="33" t="str">
        <f>+CONCATENATE(G4,A4)</f>
        <v>dinoflagellate11825</v>
      </c>
      <c r="N4" s="36"/>
    </row>
    <row r="5" spans="1:14" x14ac:dyDescent="0.25">
      <c r="A5" s="2">
        <v>11826</v>
      </c>
      <c r="B5" s="2" t="s">
        <v>425</v>
      </c>
      <c r="C5" t="s">
        <v>720</v>
      </c>
      <c r="D5" t="s">
        <v>388</v>
      </c>
      <c r="E5" s="25">
        <v>15000</v>
      </c>
      <c r="F5" s="25">
        <v>0</v>
      </c>
      <c r="G5" s="1" t="s">
        <v>332</v>
      </c>
      <c r="H5" t="s">
        <v>600</v>
      </c>
      <c r="L5" t="str">
        <f>+CONCATENATE(G5,A5)</f>
        <v>Nitzschia11826</v>
      </c>
      <c r="N5" s="26"/>
    </row>
    <row r="6" spans="1:14" x14ac:dyDescent="0.25">
      <c r="A6" s="2">
        <v>11827</v>
      </c>
      <c r="B6" s="2" t="s">
        <v>425</v>
      </c>
      <c r="C6" t="s">
        <v>720</v>
      </c>
      <c r="D6" t="s">
        <v>388</v>
      </c>
      <c r="E6" s="25">
        <v>750</v>
      </c>
      <c r="F6" s="25">
        <v>0</v>
      </c>
      <c r="G6" s="1" t="s">
        <v>356</v>
      </c>
      <c r="L6" t="str">
        <f>+CONCATENATE(G6,A6)</f>
        <v>Chaetoceros11827</v>
      </c>
      <c r="N6" s="2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tabSelected="1" topLeftCell="B19" workbookViewId="0">
      <selection activeCell="F35" sqref="F35"/>
    </sheetView>
  </sheetViews>
  <sheetFormatPr defaultRowHeight="15" x14ac:dyDescent="0.25"/>
  <cols>
    <col min="1" max="1" width="28.42578125" bestFit="1" customWidth="1"/>
    <col min="2" max="2" width="12.42578125" bestFit="1" customWidth="1"/>
    <col min="3" max="3" width="12.28515625" bestFit="1" customWidth="1"/>
    <col min="4" max="4" width="9.85546875" bestFit="1" customWidth="1"/>
  </cols>
  <sheetData>
    <row r="1" spans="1:6" x14ac:dyDescent="0.25">
      <c r="B1" s="2"/>
    </row>
    <row r="2" spans="1:6" x14ac:dyDescent="0.25">
      <c r="A2" s="1" t="s">
        <v>424</v>
      </c>
      <c r="B2" s="2"/>
      <c r="C2" s="11">
        <v>41036</v>
      </c>
      <c r="D2" s="2"/>
    </row>
    <row r="3" spans="1:6" x14ac:dyDescent="0.25">
      <c r="A3" s="1" t="s">
        <v>431</v>
      </c>
      <c r="B3" s="2" t="s">
        <v>432</v>
      </c>
      <c r="C3" s="2" t="s">
        <v>4</v>
      </c>
      <c r="D3" s="2">
        <v>0.5</v>
      </c>
      <c r="F3" s="2" t="s">
        <v>642</v>
      </c>
    </row>
    <row r="4" spans="1:6" x14ac:dyDescent="0.25">
      <c r="A4" s="1" t="s">
        <v>5</v>
      </c>
      <c r="B4" s="2">
        <f>55+57+61+59+59+60+59+61+59+62+63</f>
        <v>655</v>
      </c>
      <c r="C4" s="2" t="s">
        <v>6</v>
      </c>
      <c r="D4" s="3">
        <f>+B4/60030</f>
        <v>1.0911211061136098E-2</v>
      </c>
    </row>
    <row r="5" spans="1:6" x14ac:dyDescent="0.25">
      <c r="A5" s="1" t="s">
        <v>7</v>
      </c>
      <c r="B5" s="2" t="s">
        <v>8</v>
      </c>
      <c r="C5" s="2" t="s">
        <v>9</v>
      </c>
      <c r="D5" s="2" t="s">
        <v>10</v>
      </c>
    </row>
    <row r="6" spans="1:6" x14ac:dyDescent="0.25">
      <c r="A6" s="1" t="s">
        <v>422</v>
      </c>
      <c r="B6" s="2">
        <v>68</v>
      </c>
      <c r="C6" s="4">
        <f>+B6/D4</f>
        <v>6232.1221374045799</v>
      </c>
      <c r="D6" s="4">
        <f>+C6/D3</f>
        <v>12464.24427480916</v>
      </c>
    </row>
    <row r="7" spans="1:6" x14ac:dyDescent="0.25">
      <c r="A7" s="1" t="s">
        <v>88</v>
      </c>
      <c r="B7" s="2">
        <v>3</v>
      </c>
      <c r="C7" s="4">
        <f>+B7/D4</f>
        <v>274.94656488549617</v>
      </c>
      <c r="D7" s="4">
        <f>+C7/D3</f>
        <v>549.89312977099235</v>
      </c>
    </row>
    <row r="8" spans="1:6" x14ac:dyDescent="0.25">
      <c r="A8" s="1" t="s">
        <v>686</v>
      </c>
      <c r="B8" s="2">
        <v>45</v>
      </c>
      <c r="C8" s="4">
        <f>+B8/D4</f>
        <v>4124.198473282443</v>
      </c>
      <c r="D8" s="4">
        <f>+C8/D3</f>
        <v>8248.3969465648861</v>
      </c>
    </row>
    <row r="9" spans="1:6" x14ac:dyDescent="0.25">
      <c r="A9" s="1" t="s">
        <v>433</v>
      </c>
      <c r="B9" s="2">
        <v>3</v>
      </c>
      <c r="C9" s="4">
        <f>+B9/D4</f>
        <v>274.94656488549617</v>
      </c>
      <c r="D9" s="4">
        <f>+C9/D3</f>
        <v>549.89312977099235</v>
      </c>
      <c r="F9" s="1" t="s">
        <v>433</v>
      </c>
    </row>
    <row r="10" spans="1:6" x14ac:dyDescent="0.25">
      <c r="A10" s="1" t="s">
        <v>82</v>
      </c>
      <c r="B10" s="2">
        <v>9</v>
      </c>
      <c r="C10" s="4">
        <f>+B10/D4</f>
        <v>824.83969465648852</v>
      </c>
      <c r="D10" s="4">
        <f>+C10/D3</f>
        <v>1649.679389312977</v>
      </c>
    </row>
    <row r="11" spans="1:6" x14ac:dyDescent="0.25">
      <c r="A11" s="1" t="s">
        <v>434</v>
      </c>
      <c r="B11" s="2">
        <v>1</v>
      </c>
      <c r="C11" s="4">
        <f>+B11/D4</f>
        <v>91.648854961832058</v>
      </c>
      <c r="D11" s="4">
        <f>+C11/D3</f>
        <v>183.29770992366412</v>
      </c>
      <c r="F11" s="1" t="s">
        <v>434</v>
      </c>
    </row>
    <row r="12" spans="1:6" x14ac:dyDescent="0.25">
      <c r="A12" s="1" t="s">
        <v>427</v>
      </c>
      <c r="B12" s="2">
        <v>23</v>
      </c>
      <c r="C12" s="4">
        <f>+B12/D4</f>
        <v>2107.9236641221373</v>
      </c>
      <c r="D12" s="4">
        <f>+C12/D3</f>
        <v>4215.8473282442746</v>
      </c>
    </row>
    <row r="13" spans="1:6" x14ac:dyDescent="0.25">
      <c r="A13" s="1" t="s">
        <v>80</v>
      </c>
      <c r="B13" s="2">
        <v>6</v>
      </c>
      <c r="C13" s="4">
        <f>+B13/D4</f>
        <v>549.89312977099235</v>
      </c>
      <c r="D13" s="4">
        <f>+C13/D3</f>
        <v>1099.7862595419847</v>
      </c>
    </row>
    <row r="14" spans="1:6" x14ac:dyDescent="0.25">
      <c r="A14" s="1" t="s">
        <v>63</v>
      </c>
      <c r="B14" s="2">
        <v>2</v>
      </c>
      <c r="C14" s="4">
        <f>+B14/D4</f>
        <v>183.29770992366412</v>
      </c>
      <c r="D14" s="4">
        <f>+C14/D3</f>
        <v>366.59541984732823</v>
      </c>
    </row>
    <row r="15" spans="1:6" x14ac:dyDescent="0.25">
      <c r="A15" s="1" t="s">
        <v>435</v>
      </c>
      <c r="B15" s="2">
        <v>13</v>
      </c>
      <c r="C15" s="4">
        <f>+B15/D4</f>
        <v>1191.4351145038167</v>
      </c>
      <c r="D15" s="4">
        <f>+C15/D3</f>
        <v>2382.8702290076335</v>
      </c>
      <c r="F15" s="1" t="s">
        <v>435</v>
      </c>
    </row>
    <row r="16" spans="1:6" x14ac:dyDescent="0.25">
      <c r="A16" s="1" t="s">
        <v>436</v>
      </c>
      <c r="B16" s="2">
        <v>1</v>
      </c>
      <c r="C16" s="4">
        <f>+B16/D4</f>
        <v>91.648854961832058</v>
      </c>
      <c r="D16" s="4">
        <f>+C16/D3</f>
        <v>183.29770992366412</v>
      </c>
    </row>
    <row r="17" spans="1:6" x14ac:dyDescent="0.25">
      <c r="A17" s="1" t="s">
        <v>437</v>
      </c>
      <c r="B17" s="2">
        <v>4</v>
      </c>
      <c r="C17" s="4">
        <f>+B17/D4</f>
        <v>366.59541984732823</v>
      </c>
      <c r="D17" s="4">
        <f>+C17/D3</f>
        <v>733.19083969465646</v>
      </c>
      <c r="F17" s="1" t="s">
        <v>645</v>
      </c>
    </row>
    <row r="18" spans="1:6" x14ac:dyDescent="0.25">
      <c r="A18" s="1" t="s">
        <v>438</v>
      </c>
      <c r="B18" s="2">
        <v>2</v>
      </c>
      <c r="C18" s="4">
        <f>+B18/D4</f>
        <v>183.29770992366412</v>
      </c>
      <c r="D18" s="4">
        <f>+C18/D3</f>
        <v>366.59541984732823</v>
      </c>
      <c r="F18" s="1" t="s">
        <v>438</v>
      </c>
    </row>
    <row r="19" spans="1:6" x14ac:dyDescent="0.25">
      <c r="A19" s="1" t="s">
        <v>439</v>
      </c>
      <c r="B19" s="2">
        <v>2</v>
      </c>
      <c r="C19" s="4">
        <f>+B19/D4</f>
        <v>183.29770992366412</v>
      </c>
      <c r="D19" s="4">
        <f>+C19/D3</f>
        <v>366.59541984732823</v>
      </c>
      <c r="F19" s="1" t="s">
        <v>646</v>
      </c>
    </row>
    <row r="20" spans="1:6" x14ac:dyDescent="0.25">
      <c r="A20" s="1" t="s">
        <v>440</v>
      </c>
      <c r="B20" s="2">
        <v>6</v>
      </c>
      <c r="C20" s="4">
        <f>+B20/D4</f>
        <v>549.89312977099235</v>
      </c>
      <c r="D20" s="4">
        <f>+C20/D3</f>
        <v>1099.7862595419847</v>
      </c>
      <c r="F20" s="1" t="s">
        <v>440</v>
      </c>
    </row>
    <row r="21" spans="1:6" x14ac:dyDescent="0.25">
      <c r="A21" s="1" t="s">
        <v>441</v>
      </c>
      <c r="B21" s="2">
        <v>2</v>
      </c>
      <c r="C21" s="4">
        <f>+B21/D4</f>
        <v>183.29770992366412</v>
      </c>
      <c r="D21" s="4">
        <f>+C21/D3</f>
        <v>366.59541984732823</v>
      </c>
      <c r="F21" s="1" t="s">
        <v>441</v>
      </c>
    </row>
    <row r="22" spans="1:6" x14ac:dyDescent="0.25">
      <c r="A22" s="1" t="s">
        <v>734</v>
      </c>
      <c r="B22" s="2">
        <v>1</v>
      </c>
      <c r="C22" s="4">
        <f>+B22/D4</f>
        <v>91.648854961832058</v>
      </c>
      <c r="D22" s="4">
        <f>+C22/D3</f>
        <v>183.29770992366412</v>
      </c>
      <c r="F22" s="1" t="s">
        <v>734</v>
      </c>
    </row>
    <row r="23" spans="1:6" x14ac:dyDescent="0.25">
      <c r="A23" s="1" t="s">
        <v>442</v>
      </c>
      <c r="B23" s="2">
        <v>1</v>
      </c>
      <c r="C23" s="4">
        <f>+B23/D4</f>
        <v>91.648854961832058</v>
      </c>
      <c r="D23" s="4">
        <f>+C23/D3</f>
        <v>183.29770992366412</v>
      </c>
    </row>
    <row r="24" spans="1:6" x14ac:dyDescent="0.25">
      <c r="A24" s="1" t="s">
        <v>443</v>
      </c>
      <c r="B24" s="2">
        <v>5</v>
      </c>
      <c r="C24" s="4">
        <f>+B24/D4</f>
        <v>458.24427480916029</v>
      </c>
      <c r="D24" s="4">
        <f>+C24/D3</f>
        <v>916.48854961832058</v>
      </c>
    </row>
    <row r="25" spans="1:6" x14ac:dyDescent="0.25">
      <c r="A25" s="1" t="s">
        <v>444</v>
      </c>
      <c r="B25" s="2">
        <v>2</v>
      </c>
      <c r="C25" s="4">
        <f>+B25/D4</f>
        <v>183.29770992366412</v>
      </c>
      <c r="D25" s="4">
        <f>+C25/D3</f>
        <v>366.59541984732823</v>
      </c>
    </row>
    <row r="26" spans="1:6" x14ac:dyDescent="0.25">
      <c r="A26" s="1" t="s">
        <v>445</v>
      </c>
      <c r="B26" s="2">
        <v>1</v>
      </c>
      <c r="C26" s="4">
        <f>+B26/D4</f>
        <v>91.648854961832058</v>
      </c>
      <c r="D26" s="4">
        <f>+C26/D3</f>
        <v>183.29770992366412</v>
      </c>
    </row>
    <row r="27" spans="1:6" x14ac:dyDescent="0.25">
      <c r="A27" s="1" t="s">
        <v>446</v>
      </c>
      <c r="B27" s="2">
        <v>1</v>
      </c>
      <c r="C27" s="4">
        <f>+B27/D4</f>
        <v>91.648854961832058</v>
      </c>
      <c r="D27" s="4">
        <f>+C27/D3</f>
        <v>183.29770992366412</v>
      </c>
      <c r="F27" s="1" t="s">
        <v>446</v>
      </c>
    </row>
    <row r="28" spans="1:6" x14ac:dyDescent="0.25">
      <c r="A28" s="1" t="s">
        <v>447</v>
      </c>
      <c r="B28" s="2">
        <v>2</v>
      </c>
      <c r="C28" s="8">
        <f>+B28/D4</f>
        <v>183.29770992366412</v>
      </c>
      <c r="D28" s="8">
        <f>+C28/D3</f>
        <v>366.59541984732823</v>
      </c>
      <c r="F28" s="1" t="s">
        <v>652</v>
      </c>
    </row>
    <row r="29" spans="1:6" x14ac:dyDescent="0.25">
      <c r="A29" s="1" t="s">
        <v>448</v>
      </c>
      <c r="B29" s="2">
        <v>1</v>
      </c>
      <c r="C29" s="4">
        <f>+B29/D4</f>
        <v>91.648854961832058</v>
      </c>
      <c r="D29" s="4">
        <f>+C29/D3</f>
        <v>183.29770992366412</v>
      </c>
      <c r="F29" s="1" t="s">
        <v>647</v>
      </c>
    </row>
    <row r="30" spans="1:6" x14ac:dyDescent="0.25">
      <c r="A30" s="1" t="s">
        <v>449</v>
      </c>
      <c r="B30" s="2">
        <v>1</v>
      </c>
      <c r="C30" s="4">
        <f>+B30/D4</f>
        <v>91.648854961832058</v>
      </c>
      <c r="D30" s="4">
        <f>+C30/D3</f>
        <v>183.29770992366412</v>
      </c>
      <c r="F30" s="1" t="s">
        <v>449</v>
      </c>
    </row>
    <row r="31" spans="1:6" x14ac:dyDescent="0.25">
      <c r="A31" s="1" t="s">
        <v>450</v>
      </c>
      <c r="B31" s="2">
        <v>1</v>
      </c>
      <c r="C31" s="4">
        <f>+B31/D4</f>
        <v>91.648854961832058</v>
      </c>
      <c r="D31" s="4">
        <f>+C31/D3</f>
        <v>183.29770992366412</v>
      </c>
      <c r="F31" s="1" t="s">
        <v>648</v>
      </c>
    </row>
    <row r="32" spans="1:6" x14ac:dyDescent="0.25">
      <c r="A32" s="1" t="s">
        <v>11</v>
      </c>
      <c r="B32" s="2">
        <v>3</v>
      </c>
      <c r="C32" s="4">
        <f>+B32/D4</f>
        <v>274.94656488549617</v>
      </c>
      <c r="D32" s="4">
        <f>+C32/D3</f>
        <v>549.89312977099235</v>
      </c>
    </row>
    <row r="33" spans="1:6" x14ac:dyDescent="0.25">
      <c r="A33" s="1" t="s">
        <v>451</v>
      </c>
      <c r="B33" s="2">
        <v>2</v>
      </c>
      <c r="C33" s="4">
        <f>+B33/D4</f>
        <v>183.29770992366412</v>
      </c>
      <c r="D33" s="4">
        <f>+C33/D3</f>
        <v>366.59541984732823</v>
      </c>
      <c r="F33" s="1" t="s">
        <v>649</v>
      </c>
    </row>
    <row r="34" spans="1:6" x14ac:dyDescent="0.25">
      <c r="A34" s="1" t="s">
        <v>749</v>
      </c>
      <c r="B34" s="2">
        <v>1</v>
      </c>
      <c r="C34" s="4">
        <f>+B34/D4</f>
        <v>91.648854961832058</v>
      </c>
      <c r="D34" s="4">
        <f>+C34/D3</f>
        <v>183.29770992366412</v>
      </c>
      <c r="F34" s="1" t="s">
        <v>749</v>
      </c>
    </row>
    <row r="35" spans="1:6" x14ac:dyDescent="0.25">
      <c r="A35" s="1" t="s">
        <v>452</v>
      </c>
      <c r="B35" s="2">
        <v>1</v>
      </c>
      <c r="C35" s="4">
        <f>+B35/D4</f>
        <v>91.648854961832058</v>
      </c>
      <c r="D35" s="4">
        <f>+C35/D3</f>
        <v>183.29770992366412</v>
      </c>
      <c r="F35" s="1" t="s">
        <v>452</v>
      </c>
    </row>
    <row r="36" spans="1:6" x14ac:dyDescent="0.25">
      <c r="A36" s="1" t="s">
        <v>453</v>
      </c>
      <c r="B36" s="2">
        <v>2</v>
      </c>
      <c r="C36" s="4">
        <f>+B36/D4</f>
        <v>183.29770992366412</v>
      </c>
      <c r="D36" s="4">
        <f>+C36/D3</f>
        <v>366.59541984732823</v>
      </c>
      <c r="F36" s="1" t="s">
        <v>650</v>
      </c>
    </row>
    <row r="37" spans="1:6" x14ac:dyDescent="0.25">
      <c r="A37" s="1" t="s">
        <v>454</v>
      </c>
      <c r="B37" s="2">
        <v>1</v>
      </c>
      <c r="C37" s="4">
        <f>+B37/D4</f>
        <v>91.648854961832058</v>
      </c>
      <c r="D37" s="4">
        <f>+C37/D3</f>
        <v>183.29770992366412</v>
      </c>
      <c r="F37" s="1" t="s">
        <v>454</v>
      </c>
    </row>
    <row r="38" spans="1:6" x14ac:dyDescent="0.25">
      <c r="A38" s="1" t="s">
        <v>92</v>
      </c>
      <c r="B38" s="2">
        <v>2</v>
      </c>
      <c r="C38" s="4">
        <f>+B38/D4</f>
        <v>183.29770992366412</v>
      </c>
      <c r="D38" s="4">
        <f>+C38/D3</f>
        <v>366.59541984732823</v>
      </c>
    </row>
    <row r="39" spans="1:6" x14ac:dyDescent="0.25">
      <c r="A39" s="1" t="s">
        <v>455</v>
      </c>
      <c r="B39" s="2">
        <v>5</v>
      </c>
      <c r="C39" s="4">
        <f>+B39/D4</f>
        <v>458.24427480916029</v>
      </c>
      <c r="D39" s="4">
        <f>+C39/D3</f>
        <v>916.48854961832058</v>
      </c>
      <c r="F39" s="1" t="s">
        <v>455</v>
      </c>
    </row>
    <row r="40" spans="1:6" x14ac:dyDescent="0.25">
      <c r="A40" s="1" t="s">
        <v>456</v>
      </c>
      <c r="B40" s="2">
        <v>1</v>
      </c>
      <c r="C40" s="4">
        <f>+B40/D4</f>
        <v>91.648854961832058</v>
      </c>
      <c r="D40" s="4">
        <f>+C40/D3</f>
        <v>183.29770992366412</v>
      </c>
      <c r="F40" s="1" t="s">
        <v>456</v>
      </c>
    </row>
    <row r="41" spans="1:6" x14ac:dyDescent="0.25">
      <c r="A41" s="1" t="s">
        <v>457</v>
      </c>
      <c r="B41" s="2">
        <v>6</v>
      </c>
      <c r="C41" s="4">
        <f>+B41/D4</f>
        <v>549.89312977099235</v>
      </c>
      <c r="D41" s="4">
        <f>+C41/D3</f>
        <v>1099.7862595419847</v>
      </c>
    </row>
    <row r="42" spans="1:6" x14ac:dyDescent="0.25">
      <c r="A42" s="1" t="s">
        <v>458</v>
      </c>
      <c r="B42" s="2">
        <v>1</v>
      </c>
      <c r="C42" s="4">
        <f>+B42/D4</f>
        <v>91.648854961832058</v>
      </c>
      <c r="D42" s="4">
        <f>+C42/D3</f>
        <v>183.29770992366412</v>
      </c>
      <c r="F42" s="1" t="s">
        <v>651</v>
      </c>
    </row>
    <row r="43" spans="1:6" x14ac:dyDescent="0.25">
      <c r="A43" s="1" t="s">
        <v>98</v>
      </c>
      <c r="B43" s="2">
        <v>2</v>
      </c>
      <c r="C43" s="4">
        <f>+B43/D4</f>
        <v>183.29770992366412</v>
      </c>
      <c r="D43" s="4">
        <f>+C43/D3</f>
        <v>366.59541984732823</v>
      </c>
    </row>
    <row r="44" spans="1:6" x14ac:dyDescent="0.25">
      <c r="A44" s="1" t="s">
        <v>741</v>
      </c>
      <c r="B44" s="2">
        <v>2</v>
      </c>
      <c r="C44" s="4">
        <f>+B44/D4</f>
        <v>183.29770992366412</v>
      </c>
      <c r="D44" s="4">
        <f>+C44/D3</f>
        <v>366.59541984732823</v>
      </c>
      <c r="F44" s="1" t="s">
        <v>459</v>
      </c>
    </row>
    <row r="45" spans="1:6" x14ac:dyDescent="0.25">
      <c r="A45" s="1" t="s">
        <v>460</v>
      </c>
      <c r="B45" s="2">
        <v>1</v>
      </c>
      <c r="C45" s="4">
        <f>+B45/D4</f>
        <v>91.648854961832058</v>
      </c>
      <c r="D45" s="4">
        <f>+C45/D3</f>
        <v>183.29770992366412</v>
      </c>
      <c r="F45" s="1" t="s">
        <v>460</v>
      </c>
    </row>
    <row r="46" spans="1:6" x14ac:dyDescent="0.25">
      <c r="A46" s="1" t="s">
        <v>461</v>
      </c>
      <c r="B46" s="2">
        <v>1</v>
      </c>
      <c r="C46" s="4">
        <f>+B46/D4</f>
        <v>91.648854961832058</v>
      </c>
      <c r="D46" s="4">
        <f>+C46/D3</f>
        <v>183.29770992366412</v>
      </c>
      <c r="F46" s="1" t="s">
        <v>461</v>
      </c>
    </row>
    <row r="47" spans="1:6" x14ac:dyDescent="0.25">
      <c r="A47" s="1" t="s">
        <v>462</v>
      </c>
      <c r="B47" s="2">
        <v>1</v>
      </c>
      <c r="C47" s="4">
        <f>+B47/D4</f>
        <v>91.648854961832058</v>
      </c>
      <c r="D47" s="4">
        <f>+C47/D3</f>
        <v>183.29770992366412</v>
      </c>
      <c r="F47" s="1" t="s">
        <v>462</v>
      </c>
    </row>
    <row r="48" spans="1:6" x14ac:dyDescent="0.25">
      <c r="A48" s="1" t="s">
        <v>463</v>
      </c>
      <c r="B48" s="2">
        <v>8</v>
      </c>
      <c r="C48" s="4">
        <f>+B48/D4</f>
        <v>733.19083969465646</v>
      </c>
      <c r="D48" s="4">
        <f>+C48/D3</f>
        <v>1466.3816793893129</v>
      </c>
    </row>
    <row r="49" spans="1:6" x14ac:dyDescent="0.25">
      <c r="A49" s="1" t="s">
        <v>464</v>
      </c>
      <c r="B49" s="2">
        <v>3</v>
      </c>
      <c r="C49" s="4">
        <f>+B49/D4</f>
        <v>274.94656488549617</v>
      </c>
      <c r="D49" s="4">
        <f>+C49/D3</f>
        <v>549.89312977099235</v>
      </c>
      <c r="F49" s="1" t="s">
        <v>653</v>
      </c>
    </row>
    <row r="50" spans="1:6" x14ac:dyDescent="0.25">
      <c r="A50" s="1" t="s">
        <v>465</v>
      </c>
      <c r="B50" s="2">
        <v>1</v>
      </c>
      <c r="C50" s="4">
        <f>+B50/D4</f>
        <v>91.648854961832058</v>
      </c>
      <c r="D50" s="4">
        <f>+C50/D3</f>
        <v>183.29770992366412</v>
      </c>
      <c r="F50" s="1" t="s">
        <v>654</v>
      </c>
    </row>
    <row r="51" spans="1:6" x14ac:dyDescent="0.25">
      <c r="A51" s="1" t="s">
        <v>466</v>
      </c>
      <c r="B51" s="2">
        <v>1</v>
      </c>
      <c r="C51" s="4">
        <f>+B51/D4</f>
        <v>91.648854961832058</v>
      </c>
      <c r="D51" s="4">
        <f>+C51/D3</f>
        <v>183.29770992366412</v>
      </c>
      <c r="F51" s="1" t="s">
        <v>466</v>
      </c>
    </row>
    <row r="52" spans="1:6" x14ac:dyDescent="0.25">
      <c r="B52" s="2"/>
      <c r="C52" s="4"/>
      <c r="D52" s="4"/>
    </row>
    <row r="53" spans="1:6" x14ac:dyDescent="0.25">
      <c r="B53" s="2"/>
      <c r="C53" s="4"/>
      <c r="D53" s="4"/>
    </row>
    <row r="54" spans="1:6" x14ac:dyDescent="0.25">
      <c r="B54" s="2"/>
      <c r="C54" s="4"/>
      <c r="D54" s="4"/>
    </row>
    <row r="55" spans="1:6" x14ac:dyDescent="0.25">
      <c r="B55" s="2"/>
      <c r="C55" s="4"/>
      <c r="D55" s="4"/>
    </row>
    <row r="56" spans="1:6" x14ac:dyDescent="0.25">
      <c r="B56" s="2"/>
      <c r="C56" s="4"/>
      <c r="D56" s="4"/>
    </row>
    <row r="57" spans="1:6" x14ac:dyDescent="0.25">
      <c r="B57" s="2"/>
      <c r="C57" s="4"/>
      <c r="D57" s="4"/>
    </row>
    <row r="58" spans="1:6" x14ac:dyDescent="0.25">
      <c r="B58" s="2"/>
      <c r="C58" s="4"/>
      <c r="D58" s="4"/>
    </row>
    <row r="59" spans="1:6" x14ac:dyDescent="0.25">
      <c r="B59" s="2"/>
      <c r="C59" s="4"/>
      <c r="D59" s="4"/>
    </row>
    <row r="60" spans="1:6" x14ac:dyDescent="0.25">
      <c r="B60" s="2"/>
      <c r="C60" s="4"/>
      <c r="D60" s="4"/>
    </row>
    <row r="61" spans="1:6" x14ac:dyDescent="0.25">
      <c r="B61" s="2"/>
      <c r="C61" s="4"/>
      <c r="D61" s="4"/>
    </row>
    <row r="62" spans="1:6" x14ac:dyDescent="0.25">
      <c r="B62" s="2"/>
      <c r="C62" s="4"/>
      <c r="D62" s="4"/>
    </row>
    <row r="63" spans="1:6" x14ac:dyDescent="0.25">
      <c r="B63" s="2"/>
      <c r="C63" s="4"/>
      <c r="D63" s="4"/>
    </row>
    <row r="64" spans="1:6" x14ac:dyDescent="0.25">
      <c r="B64" s="2"/>
    </row>
    <row r="65" spans="1:4" x14ac:dyDescent="0.25">
      <c r="B65" s="2"/>
    </row>
    <row r="66" spans="1:4" x14ac:dyDescent="0.25">
      <c r="B66" s="2"/>
    </row>
    <row r="67" spans="1:4" x14ac:dyDescent="0.25">
      <c r="B67" s="2"/>
    </row>
    <row r="68" spans="1:4" x14ac:dyDescent="0.25">
      <c r="B68" s="2"/>
    </row>
    <row r="69" spans="1:4" x14ac:dyDescent="0.25">
      <c r="A69" s="1" t="s">
        <v>40</v>
      </c>
      <c r="B69" s="2">
        <f>+SUM(B6:B66)</f>
        <v>251</v>
      </c>
      <c r="D69" s="5">
        <f>+SUM(D6:D66)</f>
        <v>46007.725190839723</v>
      </c>
    </row>
    <row r="70" spans="1:4" x14ac:dyDescent="0.25">
      <c r="A70" s="1" t="s">
        <v>41</v>
      </c>
      <c r="B70" s="2">
        <f>+COUNT(B6:B66)</f>
        <v>46</v>
      </c>
    </row>
    <row r="71" spans="1:4" x14ac:dyDescent="0.25">
      <c r="B71" s="2"/>
    </row>
    <row r="72" spans="1:4" x14ac:dyDescent="0.25">
      <c r="B72" s="2"/>
    </row>
    <row r="73" spans="1:4" x14ac:dyDescent="0.25">
      <c r="B73" s="2"/>
    </row>
    <row r="74" spans="1:4" x14ac:dyDescent="0.25">
      <c r="B74" s="2"/>
    </row>
  </sheetData>
  <pageMargins left="0.7" right="0.7" top="0.75" bottom="0.75" header="0.3" footer="0.3"/>
  <pageSetup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opLeftCell="D1" workbookViewId="0">
      <selection activeCell="G18" sqref="G18"/>
    </sheetView>
  </sheetViews>
  <sheetFormatPr defaultRowHeight="15" x14ac:dyDescent="0.25"/>
  <cols>
    <col min="3" max="3" width="43.5703125" customWidth="1"/>
    <col min="259" max="259" width="43.5703125" customWidth="1"/>
    <col min="515" max="515" width="43.5703125" customWidth="1"/>
    <col min="771" max="771" width="43.5703125" customWidth="1"/>
    <col min="1027" max="1027" width="43.5703125" customWidth="1"/>
    <col min="1283" max="1283" width="43.5703125" customWidth="1"/>
    <col min="1539" max="1539" width="43.5703125" customWidth="1"/>
    <col min="1795" max="1795" width="43.5703125" customWidth="1"/>
    <col min="2051" max="2051" width="43.5703125" customWidth="1"/>
    <col min="2307" max="2307" width="43.5703125" customWidth="1"/>
    <col min="2563" max="2563" width="43.5703125" customWidth="1"/>
    <col min="2819" max="2819" width="43.5703125" customWidth="1"/>
    <col min="3075" max="3075" width="43.5703125" customWidth="1"/>
    <col min="3331" max="3331" width="43.5703125" customWidth="1"/>
    <col min="3587" max="3587" width="43.5703125" customWidth="1"/>
    <col min="3843" max="3843" width="43.5703125" customWidth="1"/>
    <col min="4099" max="4099" width="43.5703125" customWidth="1"/>
    <col min="4355" max="4355" width="43.5703125" customWidth="1"/>
    <col min="4611" max="4611" width="43.5703125" customWidth="1"/>
    <col min="4867" max="4867" width="43.5703125" customWidth="1"/>
    <col min="5123" max="5123" width="43.5703125" customWidth="1"/>
    <col min="5379" max="5379" width="43.5703125" customWidth="1"/>
    <col min="5635" max="5635" width="43.5703125" customWidth="1"/>
    <col min="5891" max="5891" width="43.5703125" customWidth="1"/>
    <col min="6147" max="6147" width="43.5703125" customWidth="1"/>
    <col min="6403" max="6403" width="43.5703125" customWidth="1"/>
    <col min="6659" max="6659" width="43.5703125" customWidth="1"/>
    <col min="6915" max="6915" width="43.5703125" customWidth="1"/>
    <col min="7171" max="7171" width="43.5703125" customWidth="1"/>
    <col min="7427" max="7427" width="43.5703125" customWidth="1"/>
    <col min="7683" max="7683" width="43.5703125" customWidth="1"/>
    <col min="7939" max="7939" width="43.5703125" customWidth="1"/>
    <col min="8195" max="8195" width="43.5703125" customWidth="1"/>
    <col min="8451" max="8451" width="43.5703125" customWidth="1"/>
    <col min="8707" max="8707" width="43.5703125" customWidth="1"/>
    <col min="8963" max="8963" width="43.5703125" customWidth="1"/>
    <col min="9219" max="9219" width="43.5703125" customWidth="1"/>
    <col min="9475" max="9475" width="43.5703125" customWidth="1"/>
    <col min="9731" max="9731" width="43.5703125" customWidth="1"/>
    <col min="9987" max="9987" width="43.5703125" customWidth="1"/>
    <col min="10243" max="10243" width="43.5703125" customWidth="1"/>
    <col min="10499" max="10499" width="43.5703125" customWidth="1"/>
    <col min="10755" max="10755" width="43.5703125" customWidth="1"/>
    <col min="11011" max="11011" width="43.5703125" customWidth="1"/>
    <col min="11267" max="11267" width="43.5703125" customWidth="1"/>
    <col min="11523" max="11523" width="43.5703125" customWidth="1"/>
    <col min="11779" max="11779" width="43.5703125" customWidth="1"/>
    <col min="12035" max="12035" width="43.5703125" customWidth="1"/>
    <col min="12291" max="12291" width="43.5703125" customWidth="1"/>
    <col min="12547" max="12547" width="43.5703125" customWidth="1"/>
    <col min="12803" max="12803" width="43.5703125" customWidth="1"/>
    <col min="13059" max="13059" width="43.5703125" customWidth="1"/>
    <col min="13315" max="13315" width="43.5703125" customWidth="1"/>
    <col min="13571" max="13571" width="43.5703125" customWidth="1"/>
    <col min="13827" max="13827" width="43.5703125" customWidth="1"/>
    <col min="14083" max="14083" width="43.5703125" customWidth="1"/>
    <col min="14339" max="14339" width="43.5703125" customWidth="1"/>
    <col min="14595" max="14595" width="43.5703125" customWidth="1"/>
    <col min="14851" max="14851" width="43.5703125" customWidth="1"/>
    <col min="15107" max="15107" width="43.5703125" customWidth="1"/>
    <col min="15363" max="15363" width="43.5703125" customWidth="1"/>
    <col min="15619" max="15619" width="43.5703125" customWidth="1"/>
    <col min="15875" max="15875" width="43.5703125" customWidth="1"/>
    <col min="16131" max="16131" width="43.5703125" customWidth="1"/>
  </cols>
  <sheetData>
    <row r="1" spans="1:14" x14ac:dyDescent="0.25">
      <c r="A1" s="2" t="s">
        <v>339</v>
      </c>
      <c r="B1" s="2" t="s">
        <v>340</v>
      </c>
      <c r="C1" s="27" t="s">
        <v>341</v>
      </c>
      <c r="D1" s="2" t="s">
        <v>342</v>
      </c>
      <c r="E1" s="30" t="s">
        <v>343</v>
      </c>
      <c r="F1" s="31" t="s">
        <v>344</v>
      </c>
      <c r="G1" s="1" t="s">
        <v>345</v>
      </c>
      <c r="H1" s="1" t="s">
        <v>346</v>
      </c>
      <c r="I1" t="s">
        <v>347</v>
      </c>
      <c r="J1" s="28" t="s">
        <v>348</v>
      </c>
      <c r="K1" s="29" t="s">
        <v>349</v>
      </c>
      <c r="L1" t="s">
        <v>350</v>
      </c>
      <c r="N1" s="26" t="s">
        <v>351</v>
      </c>
    </row>
    <row r="2" spans="1:14" x14ac:dyDescent="0.25">
      <c r="A2" s="2">
        <v>11830</v>
      </c>
      <c r="B2" s="2" t="s">
        <v>431</v>
      </c>
      <c r="C2" s="33" t="s">
        <v>721</v>
      </c>
      <c r="D2" t="s">
        <v>388</v>
      </c>
      <c r="E2" s="25">
        <v>7500</v>
      </c>
      <c r="F2" s="25">
        <v>0</v>
      </c>
      <c r="G2" s="1" t="s">
        <v>327</v>
      </c>
      <c r="L2" t="str">
        <f t="shared" ref="L2:L35" si="0">+CONCATENATE(G2,A2)</f>
        <v>Gephyrocapsa11830</v>
      </c>
      <c r="N2" s="26"/>
    </row>
    <row r="3" spans="1:14" x14ac:dyDescent="0.25">
      <c r="A3" s="2">
        <v>11831</v>
      </c>
      <c r="B3" s="2" t="s">
        <v>431</v>
      </c>
      <c r="C3" s="33" t="s">
        <v>721</v>
      </c>
      <c r="D3" t="s">
        <v>388</v>
      </c>
      <c r="E3" s="25">
        <v>10000</v>
      </c>
      <c r="F3" s="25">
        <v>0</v>
      </c>
      <c r="G3" s="1" t="s">
        <v>365</v>
      </c>
      <c r="L3" t="str">
        <f t="shared" si="0"/>
        <v>coccolith11831</v>
      </c>
      <c r="N3" s="26"/>
    </row>
    <row r="4" spans="1:14" x14ac:dyDescent="0.25">
      <c r="A4" s="2">
        <v>11832</v>
      </c>
      <c r="B4" s="2" t="s">
        <v>431</v>
      </c>
      <c r="C4" s="33" t="s">
        <v>721</v>
      </c>
      <c r="D4" t="s">
        <v>388</v>
      </c>
      <c r="E4" s="25">
        <v>10000</v>
      </c>
      <c r="F4" s="25">
        <v>0</v>
      </c>
      <c r="G4" s="1" t="s">
        <v>332</v>
      </c>
      <c r="L4" t="str">
        <f t="shared" si="0"/>
        <v>Nitzschia11832</v>
      </c>
      <c r="N4" s="26"/>
    </row>
    <row r="5" spans="1:14" x14ac:dyDescent="0.25">
      <c r="A5" s="2">
        <v>11833</v>
      </c>
      <c r="B5" s="2" t="s">
        <v>431</v>
      </c>
      <c r="C5" s="33" t="s">
        <v>721</v>
      </c>
      <c r="D5" t="s">
        <v>388</v>
      </c>
      <c r="E5" s="25">
        <v>20000</v>
      </c>
      <c r="F5" s="25">
        <v>0</v>
      </c>
      <c r="G5" s="1" t="s">
        <v>329</v>
      </c>
      <c r="L5" t="str">
        <f t="shared" si="0"/>
        <v>Syracosphaera11833</v>
      </c>
      <c r="N5" s="26"/>
    </row>
    <row r="6" spans="1:14" x14ac:dyDescent="0.25">
      <c r="A6" s="2">
        <v>11834</v>
      </c>
      <c r="B6" s="2" t="s">
        <v>431</v>
      </c>
      <c r="C6" s="33" t="s">
        <v>721</v>
      </c>
      <c r="D6" t="s">
        <v>388</v>
      </c>
      <c r="E6" s="25">
        <v>25000</v>
      </c>
      <c r="F6" s="25">
        <v>0</v>
      </c>
      <c r="G6" s="1" t="s">
        <v>335</v>
      </c>
      <c r="L6" t="str">
        <f t="shared" si="0"/>
        <v>naviculoid11834</v>
      </c>
      <c r="N6" s="26"/>
    </row>
    <row r="7" spans="1:14" x14ac:dyDescent="0.25">
      <c r="A7" s="2">
        <v>11835</v>
      </c>
      <c r="B7" s="2" t="s">
        <v>431</v>
      </c>
      <c r="C7" s="33" t="s">
        <v>721</v>
      </c>
      <c r="D7" t="s">
        <v>388</v>
      </c>
      <c r="E7" s="25">
        <v>12000</v>
      </c>
      <c r="F7" s="25">
        <v>0</v>
      </c>
      <c r="G7" s="1" t="s">
        <v>367</v>
      </c>
      <c r="L7" t="str">
        <f t="shared" si="0"/>
        <v>Zygosphaera11835</v>
      </c>
      <c r="N7" s="26"/>
    </row>
    <row r="8" spans="1:14" x14ac:dyDescent="0.25">
      <c r="A8" s="2">
        <v>11836</v>
      </c>
      <c r="B8" s="2" t="s">
        <v>431</v>
      </c>
      <c r="C8" s="33" t="s">
        <v>721</v>
      </c>
      <c r="D8" t="s">
        <v>388</v>
      </c>
      <c r="E8" s="25">
        <v>35000</v>
      </c>
      <c r="F8" s="25">
        <v>0</v>
      </c>
      <c r="G8" s="1" t="s">
        <v>367</v>
      </c>
      <c r="L8" t="str">
        <f>+CONCATENATE(G8,A7,"a")</f>
        <v>Zygosphaera11835a</v>
      </c>
      <c r="N8" s="26"/>
    </row>
    <row r="9" spans="1:14" x14ac:dyDescent="0.25">
      <c r="A9" s="2">
        <v>11837</v>
      </c>
      <c r="B9" s="2" t="s">
        <v>431</v>
      </c>
      <c r="C9" s="33" t="s">
        <v>721</v>
      </c>
      <c r="D9" t="s">
        <v>388</v>
      </c>
      <c r="E9" s="25">
        <v>1500</v>
      </c>
      <c r="F9" s="25">
        <v>0</v>
      </c>
      <c r="G9" s="1" t="s">
        <v>601</v>
      </c>
      <c r="L9" t="str">
        <f t="shared" si="0"/>
        <v>Leptocylindrus11837</v>
      </c>
      <c r="N9" s="26"/>
    </row>
    <row r="10" spans="1:14" x14ac:dyDescent="0.25">
      <c r="A10" s="2">
        <v>11838</v>
      </c>
      <c r="B10" s="2" t="s">
        <v>431</v>
      </c>
      <c r="C10" s="33" t="s">
        <v>721</v>
      </c>
      <c r="D10" t="s">
        <v>388</v>
      </c>
      <c r="E10" s="25">
        <v>2500</v>
      </c>
      <c r="F10" s="25">
        <v>0</v>
      </c>
      <c r="G10" s="1" t="s">
        <v>361</v>
      </c>
      <c r="L10" t="str">
        <f t="shared" si="0"/>
        <v>Thalassionema11838</v>
      </c>
      <c r="N10" s="26"/>
    </row>
    <row r="11" spans="1:14" x14ac:dyDescent="0.25">
      <c r="A11" s="2">
        <v>11839</v>
      </c>
      <c r="B11" s="2" t="s">
        <v>431</v>
      </c>
      <c r="C11" s="33" t="s">
        <v>721</v>
      </c>
      <c r="D11" t="s">
        <v>388</v>
      </c>
      <c r="E11" s="25">
        <v>7500</v>
      </c>
      <c r="F11" s="25">
        <v>0</v>
      </c>
      <c r="G11" s="1" t="s">
        <v>406</v>
      </c>
      <c r="H11" t="s">
        <v>735</v>
      </c>
      <c r="L11" t="str">
        <f t="shared" si="0"/>
        <v>Calciopappus11839</v>
      </c>
      <c r="N11" s="26"/>
    </row>
    <row r="12" spans="1:14" x14ac:dyDescent="0.25">
      <c r="A12" s="2">
        <v>11840</v>
      </c>
      <c r="B12" s="2" t="s">
        <v>431</v>
      </c>
      <c r="C12" s="33" t="s">
        <v>721</v>
      </c>
      <c r="D12" t="s">
        <v>388</v>
      </c>
      <c r="E12" s="25">
        <v>10000</v>
      </c>
      <c r="F12" s="25">
        <v>0</v>
      </c>
      <c r="G12" s="1" t="s">
        <v>602</v>
      </c>
      <c r="L12" t="str">
        <f t="shared" si="0"/>
        <v>Delphineis11840</v>
      </c>
      <c r="N12" s="26"/>
    </row>
    <row r="13" spans="1:14" x14ac:dyDescent="0.25">
      <c r="A13" s="2">
        <v>11841</v>
      </c>
      <c r="B13" s="2" t="s">
        <v>431</v>
      </c>
      <c r="C13" s="33" t="s">
        <v>721</v>
      </c>
      <c r="D13" t="s">
        <v>388</v>
      </c>
      <c r="E13" s="25">
        <v>20000</v>
      </c>
      <c r="F13" s="25">
        <v>0</v>
      </c>
      <c r="G13" s="1" t="s">
        <v>386</v>
      </c>
      <c r="H13" t="s">
        <v>603</v>
      </c>
      <c r="L13" t="str">
        <f t="shared" si="0"/>
        <v>Daktylethra11841</v>
      </c>
      <c r="N13" s="26"/>
    </row>
    <row r="14" spans="1:14" x14ac:dyDescent="0.25">
      <c r="A14" s="2">
        <v>11842</v>
      </c>
      <c r="B14" s="2" t="s">
        <v>431</v>
      </c>
      <c r="C14" s="33" t="s">
        <v>721</v>
      </c>
      <c r="D14" t="s">
        <v>388</v>
      </c>
      <c r="E14" s="25">
        <v>10000</v>
      </c>
      <c r="F14" s="25">
        <v>0</v>
      </c>
      <c r="G14" s="1" t="s">
        <v>416</v>
      </c>
      <c r="L14" t="str">
        <f t="shared" si="0"/>
        <v>Cocconeis11842</v>
      </c>
      <c r="N14" s="26"/>
    </row>
    <row r="15" spans="1:14" x14ac:dyDescent="0.25">
      <c r="A15" s="2">
        <v>11843</v>
      </c>
      <c r="B15" s="2" t="s">
        <v>431</v>
      </c>
      <c r="C15" s="33" t="s">
        <v>721</v>
      </c>
      <c r="D15" t="s">
        <v>388</v>
      </c>
      <c r="E15" s="25">
        <v>7500</v>
      </c>
      <c r="F15" s="25">
        <v>0</v>
      </c>
      <c r="G15" s="1" t="s">
        <v>365</v>
      </c>
      <c r="L15" t="str">
        <f t="shared" si="0"/>
        <v>coccolith11843</v>
      </c>
      <c r="N15" s="26"/>
    </row>
    <row r="16" spans="1:14" x14ac:dyDescent="0.25">
      <c r="A16" s="2">
        <v>11844</v>
      </c>
      <c r="B16" s="2" t="s">
        <v>431</v>
      </c>
      <c r="C16" s="33" t="s">
        <v>721</v>
      </c>
      <c r="D16" t="s">
        <v>388</v>
      </c>
      <c r="E16" s="25">
        <v>25000</v>
      </c>
      <c r="F16" s="25">
        <v>0</v>
      </c>
      <c r="G16" s="1" t="s">
        <v>365</v>
      </c>
      <c r="L16" t="str">
        <f>+CONCATENATE(G16,A15,"a")</f>
        <v>coccolith11843a</v>
      </c>
      <c r="N16" s="26"/>
    </row>
    <row r="17" spans="1:14" x14ac:dyDescent="0.25">
      <c r="A17" s="2">
        <v>11845</v>
      </c>
      <c r="B17" s="2" t="s">
        <v>431</v>
      </c>
      <c r="C17" s="33" t="s">
        <v>721</v>
      </c>
      <c r="D17" t="s">
        <v>388</v>
      </c>
      <c r="E17" s="25">
        <v>15000</v>
      </c>
      <c r="F17" s="25">
        <v>0</v>
      </c>
      <c r="G17" s="1" t="s">
        <v>367</v>
      </c>
      <c r="H17" t="s">
        <v>604</v>
      </c>
      <c r="L17" t="str">
        <f t="shared" si="0"/>
        <v>Zygosphaera11845</v>
      </c>
      <c r="N17" s="26"/>
    </row>
    <row r="18" spans="1:14" x14ac:dyDescent="0.25">
      <c r="A18" s="2">
        <v>11846</v>
      </c>
      <c r="B18" s="2" t="s">
        <v>431</v>
      </c>
      <c r="C18" s="33" t="s">
        <v>721</v>
      </c>
      <c r="D18" t="s">
        <v>388</v>
      </c>
      <c r="E18" s="25">
        <v>20000</v>
      </c>
      <c r="F18" s="25">
        <v>0</v>
      </c>
      <c r="G18" t="s">
        <v>374</v>
      </c>
      <c r="H18" t="s">
        <v>748</v>
      </c>
      <c r="L18" t="str">
        <f t="shared" si="0"/>
        <v>Syracolithus11846</v>
      </c>
      <c r="N18" s="26"/>
    </row>
    <row r="19" spans="1:14" x14ac:dyDescent="0.25">
      <c r="A19" s="2">
        <v>11847</v>
      </c>
      <c r="B19" s="2" t="s">
        <v>431</v>
      </c>
      <c r="C19" s="33" t="s">
        <v>721</v>
      </c>
      <c r="D19" t="s">
        <v>388</v>
      </c>
      <c r="E19" s="25">
        <v>10000</v>
      </c>
      <c r="F19" s="25">
        <v>0</v>
      </c>
      <c r="G19" s="1" t="s">
        <v>331</v>
      </c>
      <c r="L19" t="str">
        <f t="shared" si="0"/>
        <v>Achnanthes11847</v>
      </c>
      <c r="N19" s="26"/>
    </row>
    <row r="20" spans="1:14" x14ac:dyDescent="0.25">
      <c r="A20" s="2">
        <v>11848</v>
      </c>
      <c r="B20" s="2" t="s">
        <v>431</v>
      </c>
      <c r="C20" s="33" t="s">
        <v>721</v>
      </c>
      <c r="D20" t="s">
        <v>388</v>
      </c>
      <c r="E20" s="25">
        <v>15000</v>
      </c>
      <c r="F20" s="25">
        <v>0</v>
      </c>
      <c r="G20" s="1" t="s">
        <v>605</v>
      </c>
      <c r="H20" t="s">
        <v>606</v>
      </c>
      <c r="L20" t="str">
        <f t="shared" si="0"/>
        <v>Poricalyptra11848</v>
      </c>
      <c r="N20" s="26"/>
    </row>
    <row r="21" spans="1:14" x14ac:dyDescent="0.25">
      <c r="A21" s="2">
        <v>11849</v>
      </c>
      <c r="B21" s="2" t="s">
        <v>431</v>
      </c>
      <c r="C21" s="33" t="s">
        <v>721</v>
      </c>
      <c r="D21" t="s">
        <v>388</v>
      </c>
      <c r="E21" s="25">
        <v>20000</v>
      </c>
      <c r="F21" s="25">
        <v>0</v>
      </c>
      <c r="G21" s="1" t="s">
        <v>367</v>
      </c>
      <c r="L21" t="str">
        <f t="shared" si="0"/>
        <v>Zygosphaera11849</v>
      </c>
      <c r="N21" s="26"/>
    </row>
    <row r="22" spans="1:14" x14ac:dyDescent="0.25">
      <c r="A22" s="2">
        <v>11850</v>
      </c>
      <c r="B22" s="2" t="s">
        <v>431</v>
      </c>
      <c r="C22" s="33" t="s">
        <v>721</v>
      </c>
      <c r="D22" t="s">
        <v>388</v>
      </c>
      <c r="E22" s="25">
        <v>15000</v>
      </c>
      <c r="F22" s="25">
        <v>0</v>
      </c>
      <c r="G22" s="1" t="s">
        <v>372</v>
      </c>
      <c r="L22" t="str">
        <f t="shared" si="0"/>
        <v>Calyptrosphaera11850</v>
      </c>
      <c r="N22" s="26"/>
    </row>
    <row r="23" spans="1:14" x14ac:dyDescent="0.25">
      <c r="A23" s="2">
        <v>11851</v>
      </c>
      <c r="B23" s="2" t="s">
        <v>431</v>
      </c>
      <c r="C23" s="33" t="s">
        <v>721</v>
      </c>
      <c r="D23" t="s">
        <v>388</v>
      </c>
      <c r="E23" s="25">
        <v>1500</v>
      </c>
      <c r="F23" s="25">
        <v>0</v>
      </c>
      <c r="G23" s="1" t="s">
        <v>368</v>
      </c>
      <c r="L23" t="str">
        <f t="shared" si="0"/>
        <v>dinoflagellate11851</v>
      </c>
      <c r="N23" s="26"/>
    </row>
    <row r="24" spans="1:14" x14ac:dyDescent="0.25">
      <c r="A24" s="2">
        <v>11852</v>
      </c>
      <c r="B24" s="2" t="s">
        <v>431</v>
      </c>
      <c r="C24" s="33" t="s">
        <v>721</v>
      </c>
      <c r="D24" t="s">
        <v>388</v>
      </c>
      <c r="E24" s="25">
        <v>8500</v>
      </c>
      <c r="F24" s="25">
        <v>0</v>
      </c>
      <c r="G24" s="1" t="s">
        <v>316</v>
      </c>
      <c r="H24" t="s">
        <v>607</v>
      </c>
      <c r="L24" t="str">
        <f t="shared" si="0"/>
        <v>Rhabdosphaera11852</v>
      </c>
      <c r="N24" s="26"/>
    </row>
    <row r="25" spans="1:14" x14ac:dyDescent="0.25">
      <c r="A25" s="2">
        <v>11853</v>
      </c>
      <c r="B25" s="2" t="s">
        <v>431</v>
      </c>
      <c r="C25" s="33" t="s">
        <v>721</v>
      </c>
      <c r="D25" t="s">
        <v>388</v>
      </c>
      <c r="E25" s="25">
        <v>4000</v>
      </c>
      <c r="F25" s="25">
        <v>0</v>
      </c>
      <c r="G25" s="1" t="s">
        <v>332</v>
      </c>
      <c r="H25" t="s">
        <v>608</v>
      </c>
      <c r="L25" t="str">
        <f t="shared" si="0"/>
        <v>Nitzschia11853</v>
      </c>
      <c r="N25" s="26"/>
    </row>
    <row r="26" spans="1:14" x14ac:dyDescent="0.25">
      <c r="A26" s="2">
        <v>11854</v>
      </c>
      <c r="B26" s="2" t="s">
        <v>431</v>
      </c>
      <c r="C26" s="33" t="s">
        <v>721</v>
      </c>
      <c r="D26" t="s">
        <v>388</v>
      </c>
      <c r="E26" s="25">
        <v>7500</v>
      </c>
      <c r="F26" s="25">
        <v>0</v>
      </c>
      <c r="G26" s="1" t="s">
        <v>605</v>
      </c>
      <c r="H26" t="s">
        <v>606</v>
      </c>
      <c r="L26" t="str">
        <f t="shared" si="0"/>
        <v>Poricalyptra11854</v>
      </c>
      <c r="N26" s="26"/>
    </row>
    <row r="27" spans="1:14" x14ac:dyDescent="0.25">
      <c r="A27" s="2">
        <v>11855</v>
      </c>
      <c r="B27" s="2" t="s">
        <v>431</v>
      </c>
      <c r="C27" s="33" t="s">
        <v>721</v>
      </c>
      <c r="D27" t="s">
        <v>388</v>
      </c>
      <c r="E27" s="25">
        <v>10000</v>
      </c>
      <c r="F27" s="25">
        <v>0</v>
      </c>
      <c r="G27" s="1" t="s">
        <v>380</v>
      </c>
      <c r="H27" t="s">
        <v>739</v>
      </c>
      <c r="L27" t="str">
        <f t="shared" si="0"/>
        <v>Homozygosphaera11855</v>
      </c>
      <c r="N27" s="26"/>
    </row>
    <row r="28" spans="1:14" x14ac:dyDescent="0.25">
      <c r="A28" s="2">
        <v>11856</v>
      </c>
      <c r="B28" s="2" t="s">
        <v>431</v>
      </c>
      <c r="C28" s="33" t="s">
        <v>721</v>
      </c>
      <c r="D28" t="s">
        <v>388</v>
      </c>
      <c r="E28" s="25">
        <v>2500</v>
      </c>
      <c r="F28" s="25">
        <v>0</v>
      </c>
      <c r="G28" s="1" t="s">
        <v>368</v>
      </c>
      <c r="L28" t="str">
        <f t="shared" si="0"/>
        <v>dinoflagellate11856</v>
      </c>
      <c r="N28" s="26"/>
    </row>
    <row r="29" spans="1:14" x14ac:dyDescent="0.25">
      <c r="A29" s="2">
        <v>11857</v>
      </c>
      <c r="B29" s="2" t="s">
        <v>431</v>
      </c>
      <c r="C29" s="33" t="s">
        <v>721</v>
      </c>
      <c r="D29" t="s">
        <v>388</v>
      </c>
      <c r="E29" s="25">
        <v>5000</v>
      </c>
      <c r="F29" s="25">
        <v>0</v>
      </c>
      <c r="G29" s="1" t="s">
        <v>609</v>
      </c>
      <c r="L29" t="str">
        <f t="shared" si="0"/>
        <v>Oxytoxum11857</v>
      </c>
      <c r="N29" s="26"/>
    </row>
    <row r="30" spans="1:14" x14ac:dyDescent="0.25">
      <c r="A30" s="2">
        <v>11858</v>
      </c>
      <c r="B30" s="2" t="s">
        <v>431</v>
      </c>
      <c r="C30" s="33" t="s">
        <v>721</v>
      </c>
      <c r="D30" t="s">
        <v>388</v>
      </c>
      <c r="E30" s="25">
        <v>15000</v>
      </c>
      <c r="F30" s="25">
        <v>0</v>
      </c>
      <c r="G30" s="1" t="s">
        <v>367</v>
      </c>
      <c r="L30" t="str">
        <f t="shared" si="0"/>
        <v>Zygosphaera11858</v>
      </c>
      <c r="N30" s="26"/>
    </row>
    <row r="31" spans="1:14" x14ac:dyDescent="0.25">
      <c r="A31" s="2">
        <v>11859</v>
      </c>
      <c r="B31" s="2" t="s">
        <v>431</v>
      </c>
      <c r="C31" s="33" t="s">
        <v>721</v>
      </c>
      <c r="D31" t="s">
        <v>388</v>
      </c>
      <c r="E31" s="25">
        <v>3500</v>
      </c>
      <c r="F31" s="25">
        <v>0</v>
      </c>
      <c r="G31" s="1" t="s">
        <v>359</v>
      </c>
      <c r="H31" t="s">
        <v>693</v>
      </c>
      <c r="L31" t="str">
        <f t="shared" si="0"/>
        <v>Haslea11859</v>
      </c>
      <c r="N31" s="26"/>
    </row>
    <row r="32" spans="1:14" x14ac:dyDescent="0.25">
      <c r="A32" s="2">
        <v>11860</v>
      </c>
      <c r="B32" s="2" t="s">
        <v>431</v>
      </c>
      <c r="C32" s="33" t="s">
        <v>721</v>
      </c>
      <c r="D32" t="s">
        <v>388</v>
      </c>
      <c r="E32" s="25">
        <v>10000</v>
      </c>
      <c r="F32" s="25">
        <v>0</v>
      </c>
      <c r="G32" s="1" t="s">
        <v>359</v>
      </c>
      <c r="H32" t="s">
        <v>693</v>
      </c>
      <c r="L32" t="str">
        <f>+CONCATENATE(G32,A31,"a")</f>
        <v>Haslea11859a</v>
      </c>
      <c r="N32" s="26"/>
    </row>
    <row r="33" spans="1:14" x14ac:dyDescent="0.25">
      <c r="A33" s="2">
        <v>11861</v>
      </c>
      <c r="B33" s="2" t="s">
        <v>431</v>
      </c>
      <c r="C33" s="33" t="s">
        <v>721</v>
      </c>
      <c r="D33" t="s">
        <v>388</v>
      </c>
      <c r="E33" s="25">
        <v>10000</v>
      </c>
      <c r="F33" s="25">
        <v>0</v>
      </c>
      <c r="G33" s="1" t="s">
        <v>334</v>
      </c>
      <c r="L33" t="str">
        <f t="shared" si="0"/>
        <v>centric11861</v>
      </c>
      <c r="N33" s="26"/>
    </row>
    <row r="34" spans="1:14" x14ac:dyDescent="0.25">
      <c r="A34" s="2">
        <v>11862</v>
      </c>
      <c r="B34" s="2" t="s">
        <v>431</v>
      </c>
      <c r="C34" s="33" t="s">
        <v>721</v>
      </c>
      <c r="D34" t="s">
        <v>388</v>
      </c>
      <c r="E34" s="25">
        <v>3500</v>
      </c>
      <c r="F34" s="25">
        <v>0</v>
      </c>
      <c r="G34" s="1" t="s">
        <v>316</v>
      </c>
      <c r="L34" t="str">
        <f t="shared" si="0"/>
        <v>Rhabdosphaera11862</v>
      </c>
      <c r="N34" s="26"/>
    </row>
    <row r="35" spans="1:14" s="33" customFormat="1" x14ac:dyDescent="0.25">
      <c r="A35" s="32">
        <v>11863</v>
      </c>
      <c r="B35" s="32" t="s">
        <v>431</v>
      </c>
      <c r="C35" s="33" t="s">
        <v>721</v>
      </c>
      <c r="D35" s="33" t="s">
        <v>388</v>
      </c>
      <c r="E35" s="34">
        <v>1500</v>
      </c>
      <c r="F35" s="34">
        <v>0</v>
      </c>
      <c r="G35" s="35" t="s">
        <v>610</v>
      </c>
      <c r="L35" s="33" t="str">
        <f t="shared" si="0"/>
        <v>tintinnid11863</v>
      </c>
      <c r="N35" s="3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8"/>
  <sheetViews>
    <sheetView workbookViewId="0">
      <selection activeCell="A17" sqref="A17"/>
    </sheetView>
  </sheetViews>
  <sheetFormatPr defaultRowHeight="15" x14ac:dyDescent="0.25"/>
  <cols>
    <col min="1" max="1" width="29" bestFit="1" customWidth="1"/>
    <col min="2" max="2" width="12.42578125" bestFit="1" customWidth="1"/>
    <col min="3" max="3" width="12.28515625" bestFit="1" customWidth="1"/>
    <col min="4" max="4" width="9.85546875" bestFit="1" customWidth="1"/>
  </cols>
  <sheetData>
    <row r="1" spans="1:6" x14ac:dyDescent="0.25">
      <c r="B1" s="2"/>
    </row>
    <row r="2" spans="1:6" x14ac:dyDescent="0.25">
      <c r="A2" s="1" t="s">
        <v>424</v>
      </c>
      <c r="B2" s="2"/>
      <c r="C2" s="2"/>
      <c r="D2" s="2"/>
    </row>
    <row r="3" spans="1:6" x14ac:dyDescent="0.25">
      <c r="A3" s="1" t="s">
        <v>467</v>
      </c>
      <c r="B3" s="2" t="s">
        <v>468</v>
      </c>
      <c r="C3" s="2" t="s">
        <v>4</v>
      </c>
      <c r="D3" s="2">
        <v>1</v>
      </c>
      <c r="F3" s="2" t="s">
        <v>642</v>
      </c>
    </row>
    <row r="4" spans="1:6" x14ac:dyDescent="0.25">
      <c r="A4" s="1" t="s">
        <v>5</v>
      </c>
      <c r="B4" s="2">
        <f>69+70+70+71+72+70+70+71+70+72</f>
        <v>705</v>
      </c>
      <c r="C4" s="2" t="s">
        <v>6</v>
      </c>
      <c r="D4" s="3">
        <f>+B4/60030</f>
        <v>1.1744127936031985E-2</v>
      </c>
    </row>
    <row r="5" spans="1:6" x14ac:dyDescent="0.25">
      <c r="A5" s="1" t="s">
        <v>7</v>
      </c>
      <c r="B5" s="2" t="s">
        <v>8</v>
      </c>
      <c r="C5" s="2" t="s">
        <v>9</v>
      </c>
      <c r="D5" s="2" t="s">
        <v>10</v>
      </c>
    </row>
    <row r="6" spans="1:6" x14ac:dyDescent="0.25">
      <c r="A6" s="1" t="s">
        <v>694</v>
      </c>
      <c r="B6" s="2">
        <v>10</v>
      </c>
      <c r="C6" s="4">
        <f>+B6/D4</f>
        <v>851.48936170212767</v>
      </c>
      <c r="D6" s="4">
        <f>+C6/D3</f>
        <v>851.48936170212767</v>
      </c>
      <c r="F6" s="1" t="s">
        <v>655</v>
      </c>
    </row>
    <row r="7" spans="1:6" x14ac:dyDescent="0.25">
      <c r="A7" s="1" t="s">
        <v>427</v>
      </c>
      <c r="B7" s="2">
        <v>40</v>
      </c>
      <c r="C7" s="4">
        <f>+B7/D4</f>
        <v>3405.9574468085107</v>
      </c>
      <c r="D7" s="4">
        <f>+C7/D3</f>
        <v>3405.9574468085107</v>
      </c>
    </row>
    <row r="8" spans="1:6" x14ac:dyDescent="0.25">
      <c r="A8" s="1" t="s">
        <v>469</v>
      </c>
      <c r="B8" s="2">
        <v>1</v>
      </c>
      <c r="C8" s="4">
        <f>+B8/D4</f>
        <v>85.148936170212764</v>
      </c>
      <c r="D8" s="4">
        <f>+C8/D3</f>
        <v>85.148936170212764</v>
      </c>
      <c r="F8" s="1" t="s">
        <v>469</v>
      </c>
    </row>
    <row r="9" spans="1:6" x14ac:dyDescent="0.25">
      <c r="A9" s="1" t="s">
        <v>470</v>
      </c>
      <c r="B9" s="2">
        <v>2</v>
      </c>
      <c r="C9" s="4">
        <f>+B9/D4</f>
        <v>170.29787234042553</v>
      </c>
      <c r="D9" s="4">
        <f>+C9/D3</f>
        <v>170.29787234042553</v>
      </c>
      <c r="F9" s="1" t="s">
        <v>470</v>
      </c>
    </row>
    <row r="10" spans="1:6" x14ac:dyDescent="0.25">
      <c r="A10" s="1" t="s">
        <v>686</v>
      </c>
      <c r="B10" s="2">
        <v>28</v>
      </c>
      <c r="C10" s="4">
        <f>+B10/D4</f>
        <v>2384.1702127659573</v>
      </c>
      <c r="D10" s="4">
        <f>+C10/D3</f>
        <v>2384.1702127659573</v>
      </c>
    </row>
    <row r="11" spans="1:6" x14ac:dyDescent="0.25">
      <c r="A11" s="1" t="s">
        <v>422</v>
      </c>
      <c r="B11" s="2">
        <v>44</v>
      </c>
      <c r="C11" s="4">
        <f>+B11/D4</f>
        <v>3746.5531914893613</v>
      </c>
      <c r="D11" s="4">
        <f>+C11/D3</f>
        <v>3746.5531914893613</v>
      </c>
    </row>
    <row r="12" spans="1:6" x14ac:dyDescent="0.25">
      <c r="A12" s="1" t="s">
        <v>471</v>
      </c>
      <c r="B12" s="2">
        <v>2</v>
      </c>
      <c r="C12" s="4">
        <f>+B12/D4</f>
        <v>170.29787234042553</v>
      </c>
      <c r="D12" s="4">
        <f>+C12/D3</f>
        <v>170.29787234042553</v>
      </c>
      <c r="F12" s="1" t="s">
        <v>471</v>
      </c>
    </row>
    <row r="13" spans="1:6" x14ac:dyDescent="0.25">
      <c r="A13" s="1" t="s">
        <v>472</v>
      </c>
      <c r="B13" s="2">
        <v>3</v>
      </c>
      <c r="C13" s="4">
        <f>+B13/D4</f>
        <v>255.44680851063828</v>
      </c>
      <c r="D13" s="4">
        <f>+C13/D3</f>
        <v>255.44680851063828</v>
      </c>
      <c r="F13" s="1" t="s">
        <v>472</v>
      </c>
    </row>
    <row r="14" spans="1:6" x14ac:dyDescent="0.25">
      <c r="A14" s="1" t="s">
        <v>473</v>
      </c>
      <c r="B14" s="2">
        <v>1</v>
      </c>
      <c r="C14" s="4">
        <f>+B14/D4</f>
        <v>85.148936170212764</v>
      </c>
      <c r="D14" s="4">
        <f>+C14/D3</f>
        <v>85.148936170212764</v>
      </c>
      <c r="F14" s="1" t="s">
        <v>473</v>
      </c>
    </row>
    <row r="15" spans="1:6" x14ac:dyDescent="0.25">
      <c r="A15" s="1" t="s">
        <v>474</v>
      </c>
      <c r="B15" s="2">
        <v>1</v>
      </c>
      <c r="C15" s="4">
        <f>+B15/D4</f>
        <v>85.148936170212764</v>
      </c>
      <c r="D15" s="4">
        <f>+C15/D3</f>
        <v>85.148936170212764</v>
      </c>
      <c r="F15" s="1" t="s">
        <v>474</v>
      </c>
    </row>
    <row r="16" spans="1:6" x14ac:dyDescent="0.25">
      <c r="A16" s="1" t="s">
        <v>695</v>
      </c>
      <c r="B16" s="2">
        <v>2</v>
      </c>
      <c r="C16" s="4">
        <f>+B16/D4</f>
        <v>170.29787234042553</v>
      </c>
      <c r="D16" s="4">
        <f>+C16/D3</f>
        <v>170.29787234042553</v>
      </c>
      <c r="F16" s="1" t="s">
        <v>475</v>
      </c>
    </row>
    <row r="17" spans="1:6" x14ac:dyDescent="0.25">
      <c r="A17" s="1" t="s">
        <v>476</v>
      </c>
      <c r="B17" s="2">
        <v>2</v>
      </c>
      <c r="C17" s="4">
        <f>+B17/D4</f>
        <v>170.29787234042553</v>
      </c>
      <c r="D17" s="4">
        <f>+C17/D3</f>
        <v>170.29787234042553</v>
      </c>
      <c r="F17" s="1" t="s">
        <v>476</v>
      </c>
    </row>
    <row r="18" spans="1:6" x14ac:dyDescent="0.25">
      <c r="A18" s="1" t="s">
        <v>477</v>
      </c>
      <c r="B18" s="2">
        <v>2</v>
      </c>
      <c r="C18" s="4">
        <f>+B18/D4</f>
        <v>170.29787234042553</v>
      </c>
      <c r="D18" s="4">
        <f>+C18/D3</f>
        <v>170.29787234042553</v>
      </c>
      <c r="F18" s="1" t="s">
        <v>656</v>
      </c>
    </row>
    <row r="19" spans="1:6" x14ac:dyDescent="0.25">
      <c r="A19" s="1" t="s">
        <v>478</v>
      </c>
      <c r="B19" s="2">
        <v>4</v>
      </c>
      <c r="C19" s="4">
        <f>+B19/D4</f>
        <v>340.59574468085106</v>
      </c>
      <c r="D19" s="4">
        <f>+C19/D3</f>
        <v>340.59574468085106</v>
      </c>
      <c r="F19" s="1" t="s">
        <v>657</v>
      </c>
    </row>
    <row r="20" spans="1:6" x14ac:dyDescent="0.25">
      <c r="A20" s="1" t="s">
        <v>479</v>
      </c>
      <c r="B20" s="2">
        <v>14</v>
      </c>
      <c r="C20" s="4">
        <f>+B20/D4</f>
        <v>1192.0851063829787</v>
      </c>
      <c r="D20" s="4">
        <f>+C20/D3</f>
        <v>1192.0851063829787</v>
      </c>
      <c r="F20" s="1" t="s">
        <v>479</v>
      </c>
    </row>
    <row r="21" spans="1:6" x14ac:dyDescent="0.25">
      <c r="A21" s="1" t="s">
        <v>443</v>
      </c>
      <c r="B21" s="2">
        <v>1</v>
      </c>
      <c r="C21" s="4">
        <f>+B21/D4</f>
        <v>85.148936170212764</v>
      </c>
      <c r="D21" s="4">
        <f>+C21/D3</f>
        <v>85.148936170212764</v>
      </c>
    </row>
    <row r="22" spans="1:6" x14ac:dyDescent="0.25">
      <c r="A22" s="1" t="s">
        <v>480</v>
      </c>
      <c r="B22" s="2">
        <v>1</v>
      </c>
      <c r="C22" s="4">
        <f>+B22/D4</f>
        <v>85.148936170212764</v>
      </c>
      <c r="D22" s="4">
        <f>+C22/D3</f>
        <v>85.148936170212764</v>
      </c>
      <c r="F22" s="1" t="s">
        <v>480</v>
      </c>
    </row>
    <row r="23" spans="1:6" x14ac:dyDescent="0.25">
      <c r="A23" s="1" t="s">
        <v>88</v>
      </c>
      <c r="B23" s="2">
        <v>1</v>
      </c>
      <c r="C23" s="4">
        <f>+B23/D4</f>
        <v>85.148936170212764</v>
      </c>
      <c r="D23" s="4">
        <f>+C23/D3</f>
        <v>85.148936170212764</v>
      </c>
    </row>
    <row r="24" spans="1:6" x14ac:dyDescent="0.25">
      <c r="A24" s="1" t="s">
        <v>481</v>
      </c>
      <c r="B24" s="2">
        <v>1</v>
      </c>
      <c r="C24" s="4">
        <f>+B24/D4</f>
        <v>85.148936170212764</v>
      </c>
      <c r="D24" s="4">
        <f>+C24/D3</f>
        <v>85.148936170212764</v>
      </c>
      <c r="F24" s="1" t="s">
        <v>481</v>
      </c>
    </row>
    <row r="25" spans="1:6" x14ac:dyDescent="0.25">
      <c r="A25" s="1" t="s">
        <v>482</v>
      </c>
      <c r="B25" s="2">
        <v>2</v>
      </c>
      <c r="C25" s="4">
        <f>+B25/D4</f>
        <v>170.29787234042553</v>
      </c>
      <c r="D25" s="4">
        <f>+C25/D3</f>
        <v>170.29787234042553</v>
      </c>
      <c r="F25" s="1" t="s">
        <v>482</v>
      </c>
    </row>
    <row r="26" spans="1:6" x14ac:dyDescent="0.25">
      <c r="A26" s="1" t="s">
        <v>483</v>
      </c>
      <c r="B26" s="2">
        <v>2</v>
      </c>
      <c r="C26" s="4">
        <f>+B26/D4</f>
        <v>170.29787234042553</v>
      </c>
      <c r="D26" s="4">
        <f>+C26/D3</f>
        <v>170.29787234042553</v>
      </c>
      <c r="F26" s="1" t="s">
        <v>483</v>
      </c>
    </row>
    <row r="27" spans="1:6" x14ac:dyDescent="0.25">
      <c r="A27" s="1" t="s">
        <v>484</v>
      </c>
      <c r="B27" s="2">
        <v>1</v>
      </c>
      <c r="C27" s="4">
        <f>+B27/D4</f>
        <v>85.148936170212764</v>
      </c>
      <c r="D27" s="4">
        <f>+C27/D3</f>
        <v>85.148936170212764</v>
      </c>
      <c r="F27" s="1" t="s">
        <v>484</v>
      </c>
    </row>
    <row r="28" spans="1:6" x14ac:dyDescent="0.25">
      <c r="A28" s="1" t="s">
        <v>485</v>
      </c>
      <c r="B28" s="2">
        <v>1</v>
      </c>
      <c r="C28" s="8">
        <f>+B28/D4</f>
        <v>85.148936170212764</v>
      </c>
      <c r="D28" s="8">
        <f>+C28/D3</f>
        <v>85.148936170212764</v>
      </c>
      <c r="F28" s="1" t="s">
        <v>485</v>
      </c>
    </row>
    <row r="29" spans="1:6" x14ac:dyDescent="0.25">
      <c r="A29" s="35" t="s">
        <v>486</v>
      </c>
      <c r="B29" s="2">
        <v>1</v>
      </c>
      <c r="C29" s="4">
        <f>+B29/D4</f>
        <v>85.148936170212764</v>
      </c>
      <c r="D29" s="4">
        <f>+C29/D3</f>
        <v>85.148936170212764</v>
      </c>
    </row>
    <row r="30" spans="1:6" x14ac:dyDescent="0.25">
      <c r="A30" s="1" t="s">
        <v>487</v>
      </c>
      <c r="B30" s="2">
        <v>1</v>
      </c>
      <c r="C30" s="4">
        <f>+B30/D4</f>
        <v>85.148936170212764</v>
      </c>
      <c r="D30" s="4">
        <f>+C30/D3</f>
        <v>85.148936170212764</v>
      </c>
      <c r="F30" s="1" t="s">
        <v>487</v>
      </c>
    </row>
    <row r="31" spans="1:6" x14ac:dyDescent="0.25">
      <c r="A31" s="1" t="s">
        <v>488</v>
      </c>
      <c r="B31" s="2">
        <v>1</v>
      </c>
      <c r="C31" s="4">
        <f>+B31/D4</f>
        <v>85.148936170212764</v>
      </c>
      <c r="D31" s="4">
        <f>+C31/D3</f>
        <v>85.148936170212764</v>
      </c>
      <c r="F31" s="1" t="s">
        <v>488</v>
      </c>
    </row>
    <row r="32" spans="1:6" x14ac:dyDescent="0.25">
      <c r="B32" s="2"/>
    </row>
    <row r="33" spans="2:2" x14ac:dyDescent="0.25">
      <c r="B33" s="2"/>
    </row>
    <row r="34" spans="2:2" x14ac:dyDescent="0.25">
      <c r="B34" s="2"/>
    </row>
    <row r="35" spans="2:2" x14ac:dyDescent="0.25">
      <c r="B35" s="2"/>
    </row>
    <row r="36" spans="2:2" x14ac:dyDescent="0.25">
      <c r="B36" s="2"/>
    </row>
    <row r="37" spans="2:2" x14ac:dyDescent="0.25">
      <c r="B37" s="2"/>
    </row>
    <row r="38" spans="2:2" x14ac:dyDescent="0.25">
      <c r="B38" s="2"/>
    </row>
    <row r="39" spans="2:2" x14ac:dyDescent="0.25">
      <c r="B39" s="2"/>
    </row>
    <row r="40" spans="2:2" x14ac:dyDescent="0.25">
      <c r="B40" s="2"/>
    </row>
    <row r="41" spans="2:2" x14ac:dyDescent="0.25">
      <c r="B41" s="2"/>
    </row>
    <row r="42" spans="2:2" x14ac:dyDescent="0.25">
      <c r="B42" s="2"/>
    </row>
    <row r="43" spans="2:2" x14ac:dyDescent="0.25">
      <c r="B43" s="2"/>
    </row>
    <row r="44" spans="2:2" x14ac:dyDescent="0.25">
      <c r="B44" s="2"/>
    </row>
    <row r="45" spans="2:2" x14ac:dyDescent="0.25">
      <c r="B45" s="2"/>
    </row>
    <row r="46" spans="2:2" x14ac:dyDescent="0.25">
      <c r="B46" s="2"/>
    </row>
    <row r="47" spans="2:2" x14ac:dyDescent="0.25">
      <c r="B47" s="2"/>
    </row>
    <row r="48" spans="2:2" x14ac:dyDescent="0.25">
      <c r="B48" s="2"/>
    </row>
    <row r="49" spans="2:2" x14ac:dyDescent="0.25">
      <c r="B49" s="2"/>
    </row>
    <row r="50" spans="2:2" x14ac:dyDescent="0.25">
      <c r="B50" s="2"/>
    </row>
    <row r="51" spans="2:2" x14ac:dyDescent="0.25">
      <c r="B51" s="2"/>
    </row>
    <row r="52" spans="2:2" x14ac:dyDescent="0.25">
      <c r="B52" s="2"/>
    </row>
    <row r="53" spans="2:2" x14ac:dyDescent="0.25">
      <c r="B53" s="2"/>
    </row>
    <row r="54" spans="2:2" x14ac:dyDescent="0.25">
      <c r="B54" s="2"/>
    </row>
    <row r="55" spans="2:2" x14ac:dyDescent="0.25">
      <c r="B55" s="2"/>
    </row>
    <row r="56" spans="2:2" x14ac:dyDescent="0.25">
      <c r="B56" s="2"/>
    </row>
    <row r="57" spans="2:2" x14ac:dyDescent="0.25">
      <c r="B57" s="2"/>
    </row>
    <row r="58" spans="2:2" x14ac:dyDescent="0.25">
      <c r="B58" s="2"/>
    </row>
    <row r="59" spans="2:2" x14ac:dyDescent="0.25">
      <c r="B59" s="2"/>
    </row>
    <row r="60" spans="2:2" x14ac:dyDescent="0.25">
      <c r="B60" s="2"/>
    </row>
    <row r="61" spans="2:2" x14ac:dyDescent="0.25">
      <c r="B61" s="2"/>
    </row>
    <row r="62" spans="2:2" x14ac:dyDescent="0.25">
      <c r="B62" s="2"/>
    </row>
    <row r="63" spans="2:2" x14ac:dyDescent="0.25">
      <c r="B63" s="2"/>
    </row>
    <row r="64" spans="2:2" x14ac:dyDescent="0.25">
      <c r="B64" s="2"/>
    </row>
    <row r="65" spans="1:4" x14ac:dyDescent="0.25">
      <c r="B65" s="2"/>
    </row>
    <row r="66" spans="1:4" x14ac:dyDescent="0.25">
      <c r="B66" s="2"/>
    </row>
    <row r="67" spans="1:4" x14ac:dyDescent="0.25">
      <c r="B67" s="2"/>
    </row>
    <row r="68" spans="1:4" x14ac:dyDescent="0.25">
      <c r="B68" s="2"/>
    </row>
    <row r="69" spans="1:4" x14ac:dyDescent="0.25">
      <c r="A69" s="1" t="s">
        <v>40</v>
      </c>
      <c r="B69" s="2">
        <f>+SUM(B6:B66)</f>
        <v>169</v>
      </c>
      <c r="D69" s="5">
        <f>+SUM(D6:D66)</f>
        <v>14390.170212765961</v>
      </c>
    </row>
    <row r="70" spans="1:4" x14ac:dyDescent="0.25">
      <c r="A70" s="1" t="s">
        <v>41</v>
      </c>
      <c r="B70" s="2">
        <f>+COUNT(B6:B66)</f>
        <v>26</v>
      </c>
    </row>
    <row r="71" spans="1:4" x14ac:dyDescent="0.25">
      <c r="B71" s="2"/>
    </row>
    <row r="72" spans="1:4" x14ac:dyDescent="0.25">
      <c r="B72" s="2"/>
    </row>
    <row r="73" spans="1:4" x14ac:dyDescent="0.25">
      <c r="B73" s="2"/>
    </row>
    <row r="74" spans="1:4" x14ac:dyDescent="0.25">
      <c r="B74" s="2"/>
    </row>
    <row r="75" spans="1:4" x14ac:dyDescent="0.25">
      <c r="B75" s="2"/>
    </row>
    <row r="76" spans="1:4" x14ac:dyDescent="0.25">
      <c r="B76" s="2"/>
    </row>
    <row r="77" spans="1:4" x14ac:dyDescent="0.25">
      <c r="B77" s="2"/>
    </row>
    <row r="78" spans="1:4" x14ac:dyDescent="0.25">
      <c r="B78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selection activeCell="A2" sqref="A2:XFD22"/>
    </sheetView>
  </sheetViews>
  <sheetFormatPr defaultRowHeight="15" x14ac:dyDescent="0.25"/>
  <cols>
    <col min="3" max="3" width="38.5703125" bestFit="1" customWidth="1"/>
    <col min="7" max="7" width="22.140625" customWidth="1"/>
    <col min="259" max="259" width="38.5703125" bestFit="1" customWidth="1"/>
    <col min="515" max="515" width="38.5703125" bestFit="1" customWidth="1"/>
    <col min="771" max="771" width="38.5703125" bestFit="1" customWidth="1"/>
    <col min="1027" max="1027" width="38.5703125" bestFit="1" customWidth="1"/>
    <col min="1283" max="1283" width="38.5703125" bestFit="1" customWidth="1"/>
    <col min="1539" max="1539" width="38.5703125" bestFit="1" customWidth="1"/>
    <col min="1795" max="1795" width="38.5703125" bestFit="1" customWidth="1"/>
    <col min="2051" max="2051" width="38.5703125" bestFit="1" customWidth="1"/>
    <col min="2307" max="2307" width="38.5703125" bestFit="1" customWidth="1"/>
    <col min="2563" max="2563" width="38.5703125" bestFit="1" customWidth="1"/>
    <col min="2819" max="2819" width="38.5703125" bestFit="1" customWidth="1"/>
    <col min="3075" max="3075" width="38.5703125" bestFit="1" customWidth="1"/>
    <col min="3331" max="3331" width="38.5703125" bestFit="1" customWidth="1"/>
    <col min="3587" max="3587" width="38.5703125" bestFit="1" customWidth="1"/>
    <col min="3843" max="3843" width="38.5703125" bestFit="1" customWidth="1"/>
    <col min="4099" max="4099" width="38.5703125" bestFit="1" customWidth="1"/>
    <col min="4355" max="4355" width="38.5703125" bestFit="1" customWidth="1"/>
    <col min="4611" max="4611" width="38.5703125" bestFit="1" customWidth="1"/>
    <col min="4867" max="4867" width="38.5703125" bestFit="1" customWidth="1"/>
    <col min="5123" max="5123" width="38.5703125" bestFit="1" customWidth="1"/>
    <col min="5379" max="5379" width="38.5703125" bestFit="1" customWidth="1"/>
    <col min="5635" max="5635" width="38.5703125" bestFit="1" customWidth="1"/>
    <col min="5891" max="5891" width="38.5703125" bestFit="1" customWidth="1"/>
    <col min="6147" max="6147" width="38.5703125" bestFit="1" customWidth="1"/>
    <col min="6403" max="6403" width="38.5703125" bestFit="1" customWidth="1"/>
    <col min="6659" max="6659" width="38.5703125" bestFit="1" customWidth="1"/>
    <col min="6915" max="6915" width="38.5703125" bestFit="1" customWidth="1"/>
    <col min="7171" max="7171" width="38.5703125" bestFit="1" customWidth="1"/>
    <col min="7427" max="7427" width="38.5703125" bestFit="1" customWidth="1"/>
    <col min="7683" max="7683" width="38.5703125" bestFit="1" customWidth="1"/>
    <col min="7939" max="7939" width="38.5703125" bestFit="1" customWidth="1"/>
    <col min="8195" max="8195" width="38.5703125" bestFit="1" customWidth="1"/>
    <col min="8451" max="8451" width="38.5703125" bestFit="1" customWidth="1"/>
    <col min="8707" max="8707" width="38.5703125" bestFit="1" customWidth="1"/>
    <col min="8963" max="8963" width="38.5703125" bestFit="1" customWidth="1"/>
    <col min="9219" max="9219" width="38.5703125" bestFit="1" customWidth="1"/>
    <col min="9475" max="9475" width="38.5703125" bestFit="1" customWidth="1"/>
    <col min="9731" max="9731" width="38.5703125" bestFit="1" customWidth="1"/>
    <col min="9987" max="9987" width="38.5703125" bestFit="1" customWidth="1"/>
    <col min="10243" max="10243" width="38.5703125" bestFit="1" customWidth="1"/>
    <col min="10499" max="10499" width="38.5703125" bestFit="1" customWidth="1"/>
    <col min="10755" max="10755" width="38.5703125" bestFit="1" customWidth="1"/>
    <col min="11011" max="11011" width="38.5703125" bestFit="1" customWidth="1"/>
    <col min="11267" max="11267" width="38.5703125" bestFit="1" customWidth="1"/>
    <col min="11523" max="11523" width="38.5703125" bestFit="1" customWidth="1"/>
    <col min="11779" max="11779" width="38.5703125" bestFit="1" customWidth="1"/>
    <col min="12035" max="12035" width="38.5703125" bestFit="1" customWidth="1"/>
    <col min="12291" max="12291" width="38.5703125" bestFit="1" customWidth="1"/>
    <col min="12547" max="12547" width="38.5703125" bestFit="1" customWidth="1"/>
    <col min="12803" max="12803" width="38.5703125" bestFit="1" customWidth="1"/>
    <col min="13059" max="13059" width="38.5703125" bestFit="1" customWidth="1"/>
    <col min="13315" max="13315" width="38.5703125" bestFit="1" customWidth="1"/>
    <col min="13571" max="13571" width="38.5703125" bestFit="1" customWidth="1"/>
    <col min="13827" max="13827" width="38.5703125" bestFit="1" customWidth="1"/>
    <col min="14083" max="14083" width="38.5703125" bestFit="1" customWidth="1"/>
    <col min="14339" max="14339" width="38.5703125" bestFit="1" customWidth="1"/>
    <col min="14595" max="14595" width="38.5703125" bestFit="1" customWidth="1"/>
    <col min="14851" max="14851" width="38.5703125" bestFit="1" customWidth="1"/>
    <col min="15107" max="15107" width="38.5703125" bestFit="1" customWidth="1"/>
    <col min="15363" max="15363" width="38.5703125" bestFit="1" customWidth="1"/>
    <col min="15619" max="15619" width="38.5703125" bestFit="1" customWidth="1"/>
    <col min="15875" max="15875" width="38.5703125" bestFit="1" customWidth="1"/>
    <col min="16131" max="16131" width="38.5703125" bestFit="1" customWidth="1"/>
  </cols>
  <sheetData>
    <row r="1" spans="1:14" x14ac:dyDescent="0.25">
      <c r="A1" s="2" t="s">
        <v>339</v>
      </c>
      <c r="B1" s="2" t="s">
        <v>340</v>
      </c>
      <c r="C1" s="27" t="s">
        <v>341</v>
      </c>
      <c r="D1" s="2" t="s">
        <v>342</v>
      </c>
      <c r="E1" s="30" t="s">
        <v>343</v>
      </c>
      <c r="F1" s="31" t="s">
        <v>344</v>
      </c>
      <c r="G1" s="1" t="s">
        <v>345</v>
      </c>
      <c r="H1" s="1" t="s">
        <v>346</v>
      </c>
      <c r="I1" t="s">
        <v>347</v>
      </c>
      <c r="J1" s="28" t="s">
        <v>348</v>
      </c>
      <c r="K1" s="29" t="s">
        <v>349</v>
      </c>
      <c r="L1" t="s">
        <v>350</v>
      </c>
      <c r="N1" s="26" t="s">
        <v>351</v>
      </c>
    </row>
    <row r="2" spans="1:14" x14ac:dyDescent="0.25">
      <c r="A2" s="2">
        <v>11912</v>
      </c>
      <c r="B2" s="2" t="s">
        <v>467</v>
      </c>
      <c r="C2" t="s">
        <v>722</v>
      </c>
      <c r="D2" t="s">
        <v>388</v>
      </c>
      <c r="E2" s="25">
        <v>5000</v>
      </c>
      <c r="F2" s="25">
        <v>0</v>
      </c>
      <c r="G2" s="1" t="s">
        <v>313</v>
      </c>
      <c r="H2" t="s">
        <v>611</v>
      </c>
      <c r="L2" t="str">
        <f t="shared" ref="L2:L22" si="0">+CONCATENATE(G2,A2)</f>
        <v>Umbellosphaera11912</v>
      </c>
      <c r="N2" s="26"/>
    </row>
    <row r="3" spans="1:14" x14ac:dyDescent="0.25">
      <c r="A3" s="2">
        <v>11913</v>
      </c>
      <c r="B3" s="2" t="s">
        <v>467</v>
      </c>
      <c r="C3" t="s">
        <v>722</v>
      </c>
      <c r="D3" t="s">
        <v>388</v>
      </c>
      <c r="E3" s="25">
        <v>15000</v>
      </c>
      <c r="F3" s="25">
        <v>0</v>
      </c>
      <c r="G3" s="1" t="s">
        <v>365</v>
      </c>
      <c r="L3" t="str">
        <f t="shared" si="0"/>
        <v>coccolith11913</v>
      </c>
      <c r="N3" s="26"/>
    </row>
    <row r="4" spans="1:14" x14ac:dyDescent="0.25">
      <c r="A4" s="2">
        <v>11914</v>
      </c>
      <c r="B4" s="2" t="s">
        <v>467</v>
      </c>
      <c r="C4" t="s">
        <v>722</v>
      </c>
      <c r="D4" t="s">
        <v>388</v>
      </c>
      <c r="E4" s="25">
        <v>10000</v>
      </c>
      <c r="F4" s="25">
        <v>0</v>
      </c>
      <c r="G4" s="1" t="s">
        <v>397</v>
      </c>
      <c r="K4" t="s">
        <v>612</v>
      </c>
      <c r="L4" t="str">
        <f t="shared" si="0"/>
        <v>Thalassiosira11914</v>
      </c>
      <c r="N4" s="26"/>
    </row>
    <row r="5" spans="1:14" x14ac:dyDescent="0.25">
      <c r="A5" s="2">
        <v>11915</v>
      </c>
      <c r="B5" s="2" t="s">
        <v>467</v>
      </c>
      <c r="C5" t="s">
        <v>722</v>
      </c>
      <c r="D5" t="s">
        <v>388</v>
      </c>
      <c r="E5" s="25">
        <v>2000</v>
      </c>
      <c r="F5" s="25">
        <v>0</v>
      </c>
      <c r="G5" s="1" t="s">
        <v>357</v>
      </c>
      <c r="L5" t="str">
        <f t="shared" si="0"/>
        <v>Rhizosolenia11915</v>
      </c>
      <c r="N5" s="26"/>
    </row>
    <row r="6" spans="1:14" x14ac:dyDescent="0.25">
      <c r="A6" s="2">
        <v>11916</v>
      </c>
      <c r="B6" s="2" t="s">
        <v>467</v>
      </c>
      <c r="C6" t="s">
        <v>722</v>
      </c>
      <c r="D6" t="s">
        <v>388</v>
      </c>
      <c r="E6" s="25">
        <v>7500</v>
      </c>
      <c r="F6" s="25">
        <v>0</v>
      </c>
      <c r="G6" s="1" t="s">
        <v>332</v>
      </c>
      <c r="L6" t="str">
        <f t="shared" si="0"/>
        <v>Nitzschia11916</v>
      </c>
      <c r="N6" s="26"/>
    </row>
    <row r="7" spans="1:14" x14ac:dyDescent="0.25">
      <c r="A7" s="2">
        <v>11917</v>
      </c>
      <c r="B7" s="2" t="s">
        <v>467</v>
      </c>
      <c r="C7" t="s">
        <v>722</v>
      </c>
      <c r="D7" t="s">
        <v>388</v>
      </c>
      <c r="E7" s="25">
        <v>7000</v>
      </c>
      <c r="F7" s="25">
        <v>0</v>
      </c>
      <c r="G7" s="1" t="s">
        <v>329</v>
      </c>
      <c r="L7" t="str">
        <f t="shared" si="0"/>
        <v>Syracosphaera11917</v>
      </c>
      <c r="N7" s="26"/>
    </row>
    <row r="8" spans="1:14" x14ac:dyDescent="0.25">
      <c r="A8" s="2">
        <v>11918</v>
      </c>
      <c r="B8" s="2" t="s">
        <v>467</v>
      </c>
      <c r="C8" t="s">
        <v>722</v>
      </c>
      <c r="D8" t="s">
        <v>388</v>
      </c>
      <c r="E8" s="25">
        <v>7000</v>
      </c>
      <c r="F8" s="25">
        <v>0</v>
      </c>
      <c r="G8" s="1" t="s">
        <v>613</v>
      </c>
      <c r="L8" t="str">
        <f t="shared" si="0"/>
        <v>Helicosphaera11918</v>
      </c>
      <c r="N8" s="26"/>
    </row>
    <row r="9" spans="1:14" x14ac:dyDescent="0.25">
      <c r="A9" s="2">
        <v>11919</v>
      </c>
      <c r="B9" s="2" t="s">
        <v>467</v>
      </c>
      <c r="C9" t="s">
        <v>722</v>
      </c>
      <c r="D9" t="s">
        <v>388</v>
      </c>
      <c r="E9" s="25">
        <v>500</v>
      </c>
      <c r="F9" s="25">
        <v>0</v>
      </c>
      <c r="G9" s="1" t="s">
        <v>614</v>
      </c>
      <c r="H9" t="s">
        <v>696</v>
      </c>
      <c r="L9" t="str">
        <f t="shared" si="0"/>
        <v>Climacodium11919</v>
      </c>
      <c r="N9" s="26"/>
    </row>
    <row r="10" spans="1:14" x14ac:dyDescent="0.25">
      <c r="A10" s="2">
        <v>11920</v>
      </c>
      <c r="B10" s="2" t="s">
        <v>467</v>
      </c>
      <c r="C10" t="s">
        <v>722</v>
      </c>
      <c r="D10" t="s">
        <v>388</v>
      </c>
      <c r="E10" s="25">
        <v>3500</v>
      </c>
      <c r="F10" s="25">
        <v>0</v>
      </c>
      <c r="G10" s="1" t="s">
        <v>356</v>
      </c>
      <c r="L10" t="str">
        <f t="shared" si="0"/>
        <v>Chaetoceros11920</v>
      </c>
      <c r="N10" s="26"/>
    </row>
    <row r="11" spans="1:14" x14ac:dyDescent="0.25">
      <c r="A11" s="2">
        <v>11921</v>
      </c>
      <c r="B11" s="2" t="s">
        <v>467</v>
      </c>
      <c r="C11" t="s">
        <v>722</v>
      </c>
      <c r="D11" t="s">
        <v>388</v>
      </c>
      <c r="E11" s="25">
        <v>2000</v>
      </c>
      <c r="F11" s="25">
        <v>0</v>
      </c>
      <c r="G11" s="1" t="s">
        <v>406</v>
      </c>
      <c r="L11" t="str">
        <f t="shared" si="0"/>
        <v>Calciopappus11921</v>
      </c>
      <c r="N11" s="26"/>
    </row>
    <row r="12" spans="1:14" x14ac:dyDescent="0.25">
      <c r="A12" s="2">
        <v>11922</v>
      </c>
      <c r="B12" s="2" t="s">
        <v>467</v>
      </c>
      <c r="C12" t="s">
        <v>722</v>
      </c>
      <c r="D12" t="s">
        <v>388</v>
      </c>
      <c r="E12" s="25">
        <v>7500</v>
      </c>
      <c r="F12" s="25">
        <v>0</v>
      </c>
      <c r="G12" s="1" t="s">
        <v>406</v>
      </c>
      <c r="L12" t="str">
        <f>+CONCATENATE(G12,A11,"a")</f>
        <v>Calciopappus11921a</v>
      </c>
      <c r="N12" s="26"/>
    </row>
    <row r="13" spans="1:14" x14ac:dyDescent="0.25">
      <c r="A13" s="2">
        <v>11923</v>
      </c>
      <c r="B13" s="2" t="s">
        <v>467</v>
      </c>
      <c r="C13" t="s">
        <v>722</v>
      </c>
      <c r="D13" t="s">
        <v>388</v>
      </c>
      <c r="E13" s="25">
        <v>5000</v>
      </c>
      <c r="F13" s="25">
        <v>0</v>
      </c>
      <c r="G13" s="1" t="s">
        <v>329</v>
      </c>
      <c r="L13" t="str">
        <f t="shared" si="0"/>
        <v>Syracosphaera11923</v>
      </c>
      <c r="N13" s="26"/>
    </row>
    <row r="14" spans="1:14" x14ac:dyDescent="0.25">
      <c r="A14" s="2">
        <v>11924</v>
      </c>
      <c r="B14" s="2" t="s">
        <v>467</v>
      </c>
      <c r="C14" t="s">
        <v>722</v>
      </c>
      <c r="D14" t="s">
        <v>388</v>
      </c>
      <c r="E14" s="25">
        <v>15000</v>
      </c>
      <c r="F14" s="25">
        <v>0</v>
      </c>
      <c r="G14" s="1" t="s">
        <v>389</v>
      </c>
      <c r="L14" t="str">
        <f t="shared" si="0"/>
        <v>Pseudonitzschia11924</v>
      </c>
      <c r="N14" s="26"/>
    </row>
    <row r="15" spans="1:14" x14ac:dyDescent="0.25">
      <c r="A15" s="2">
        <v>11925</v>
      </c>
      <c r="B15" s="2" t="s">
        <v>467</v>
      </c>
      <c r="C15" t="s">
        <v>722</v>
      </c>
      <c r="D15" t="s">
        <v>388</v>
      </c>
      <c r="E15" s="25">
        <v>10000</v>
      </c>
      <c r="F15" s="25">
        <v>0</v>
      </c>
      <c r="G15" s="1" t="s">
        <v>361</v>
      </c>
      <c r="L15" t="str">
        <f t="shared" si="0"/>
        <v>Thalassionema11925</v>
      </c>
      <c r="N15" s="26"/>
    </row>
    <row r="16" spans="1:14" x14ac:dyDescent="0.25">
      <c r="A16" s="2">
        <v>11926</v>
      </c>
      <c r="B16" s="2" t="s">
        <v>467</v>
      </c>
      <c r="C16" t="s">
        <v>722</v>
      </c>
      <c r="D16" t="s">
        <v>388</v>
      </c>
      <c r="E16" s="25">
        <v>8500</v>
      </c>
      <c r="F16" s="25">
        <v>0</v>
      </c>
      <c r="G16" s="1" t="s">
        <v>615</v>
      </c>
      <c r="L16" t="str">
        <f t="shared" si="0"/>
        <v>holococcolith11926</v>
      </c>
      <c r="N16" s="26"/>
    </row>
    <row r="17" spans="1:14" x14ac:dyDescent="0.25">
      <c r="A17" s="2">
        <v>11927</v>
      </c>
      <c r="B17" s="2" t="s">
        <v>467</v>
      </c>
      <c r="C17" t="s">
        <v>722</v>
      </c>
      <c r="D17" t="s">
        <v>388</v>
      </c>
      <c r="E17" s="25">
        <v>5000</v>
      </c>
      <c r="F17" s="25">
        <v>0</v>
      </c>
      <c r="G17" s="1" t="s">
        <v>332</v>
      </c>
      <c r="L17" t="str">
        <f t="shared" si="0"/>
        <v>Nitzschia11927</v>
      </c>
      <c r="N17" s="26"/>
    </row>
    <row r="18" spans="1:14" x14ac:dyDescent="0.25">
      <c r="A18" s="2">
        <v>11928</v>
      </c>
      <c r="B18" s="2" t="s">
        <v>467</v>
      </c>
      <c r="C18" t="s">
        <v>722</v>
      </c>
      <c r="D18" t="s">
        <v>388</v>
      </c>
      <c r="E18" s="25">
        <v>4000</v>
      </c>
      <c r="F18" s="25">
        <v>0</v>
      </c>
      <c r="G18" s="1" t="s">
        <v>332</v>
      </c>
      <c r="L18" t="str">
        <f t="shared" si="0"/>
        <v>Nitzschia11928</v>
      </c>
      <c r="N18" s="26"/>
    </row>
    <row r="19" spans="1:14" x14ac:dyDescent="0.25">
      <c r="A19" s="2">
        <v>11929</v>
      </c>
      <c r="B19" s="2" t="s">
        <v>467</v>
      </c>
      <c r="C19" t="s">
        <v>722</v>
      </c>
      <c r="D19" t="s">
        <v>388</v>
      </c>
      <c r="E19" s="25">
        <v>7500</v>
      </c>
      <c r="F19" s="25">
        <v>0</v>
      </c>
      <c r="G19" s="1" t="s">
        <v>613</v>
      </c>
      <c r="L19" t="str">
        <f t="shared" si="0"/>
        <v>Helicosphaera11929</v>
      </c>
      <c r="N19" s="26"/>
    </row>
    <row r="20" spans="1:14" x14ac:dyDescent="0.25">
      <c r="A20" s="2">
        <v>11930</v>
      </c>
      <c r="B20" s="2" t="s">
        <v>467</v>
      </c>
      <c r="C20" t="s">
        <v>722</v>
      </c>
      <c r="D20" t="s">
        <v>388</v>
      </c>
      <c r="E20" s="25">
        <v>5000</v>
      </c>
      <c r="F20" s="25">
        <v>0</v>
      </c>
      <c r="G20" s="1" t="s">
        <v>332</v>
      </c>
      <c r="L20" t="str">
        <f t="shared" si="0"/>
        <v>Nitzschia11930</v>
      </c>
      <c r="N20" s="26"/>
    </row>
    <row r="21" spans="1:14" x14ac:dyDescent="0.25">
      <c r="A21" s="2">
        <v>11931</v>
      </c>
      <c r="B21" s="2" t="s">
        <v>467</v>
      </c>
      <c r="C21" t="s">
        <v>722</v>
      </c>
      <c r="D21" t="s">
        <v>388</v>
      </c>
      <c r="E21" s="25">
        <v>15000</v>
      </c>
      <c r="F21" s="25">
        <v>0</v>
      </c>
      <c r="G21" s="1" t="s">
        <v>329</v>
      </c>
      <c r="H21" t="s">
        <v>616</v>
      </c>
      <c r="L21" t="str">
        <f t="shared" si="0"/>
        <v>Syracosphaera11931</v>
      </c>
      <c r="N21" s="26"/>
    </row>
    <row r="22" spans="1:14" x14ac:dyDescent="0.25">
      <c r="A22" s="2">
        <v>11932</v>
      </c>
      <c r="B22" s="2" t="s">
        <v>467</v>
      </c>
      <c r="C22" t="s">
        <v>722</v>
      </c>
      <c r="D22" t="s">
        <v>388</v>
      </c>
      <c r="E22" s="25">
        <v>5000</v>
      </c>
      <c r="F22" s="25">
        <v>0</v>
      </c>
      <c r="G22" s="1" t="s">
        <v>609</v>
      </c>
      <c r="L22" t="str">
        <f t="shared" si="0"/>
        <v>Oxytoxum11932</v>
      </c>
      <c r="N22" s="2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topLeftCell="A25" workbookViewId="0">
      <selection activeCell="I50" sqref="I50"/>
    </sheetView>
  </sheetViews>
  <sheetFormatPr defaultRowHeight="15" x14ac:dyDescent="0.25"/>
  <cols>
    <col min="1" max="1" width="38.5703125" bestFit="1" customWidth="1"/>
    <col min="2" max="2" width="12.42578125" bestFit="1" customWidth="1"/>
    <col min="3" max="3" width="12.28515625" bestFit="1" customWidth="1"/>
    <col min="4" max="4" width="9.85546875" bestFit="1" customWidth="1"/>
  </cols>
  <sheetData>
    <row r="1" spans="1:6" x14ac:dyDescent="0.25">
      <c r="B1" s="2"/>
    </row>
    <row r="2" spans="1:6" x14ac:dyDescent="0.25">
      <c r="A2" s="1" t="s">
        <v>424</v>
      </c>
      <c r="B2" s="2"/>
      <c r="C2" s="2"/>
      <c r="D2" s="2"/>
    </row>
    <row r="3" spans="1:6" x14ac:dyDescent="0.25">
      <c r="A3" s="1" t="s">
        <v>489</v>
      </c>
      <c r="B3" s="2" t="s">
        <v>490</v>
      </c>
      <c r="C3" s="2" t="s">
        <v>4</v>
      </c>
      <c r="D3" s="2">
        <v>0.5</v>
      </c>
      <c r="F3" s="2" t="s">
        <v>642</v>
      </c>
    </row>
    <row r="4" spans="1:6" x14ac:dyDescent="0.25">
      <c r="A4" s="1" t="s">
        <v>5</v>
      </c>
      <c r="B4" s="2">
        <f>60+61+63+62+63+63+62+64</f>
        <v>498</v>
      </c>
      <c r="C4" s="2" t="s">
        <v>6</v>
      </c>
      <c r="D4" s="3">
        <f>+B4/60030</f>
        <v>8.2958520739630191E-3</v>
      </c>
    </row>
    <row r="5" spans="1:6" x14ac:dyDescent="0.25">
      <c r="A5" s="1" t="s">
        <v>7</v>
      </c>
      <c r="B5" s="2" t="s">
        <v>8</v>
      </c>
      <c r="C5" s="2" t="s">
        <v>9</v>
      </c>
      <c r="D5" s="2" t="s">
        <v>10</v>
      </c>
    </row>
    <row r="6" spans="1:6" x14ac:dyDescent="0.25">
      <c r="A6" s="1" t="s">
        <v>491</v>
      </c>
      <c r="B6" s="2">
        <v>1</v>
      </c>
      <c r="C6" s="4">
        <f>+B6/D4</f>
        <v>120.54216867469879</v>
      </c>
      <c r="D6" s="4">
        <f>+C6/D3</f>
        <v>241.08433734939757</v>
      </c>
      <c r="F6" s="1" t="s">
        <v>491</v>
      </c>
    </row>
    <row r="7" spans="1:6" x14ac:dyDescent="0.25">
      <c r="A7" s="1" t="s">
        <v>252</v>
      </c>
      <c r="B7" s="2">
        <v>14</v>
      </c>
      <c r="C7" s="4">
        <f>+B7/D4</f>
        <v>1687.5903614457829</v>
      </c>
      <c r="D7" s="4">
        <f>+C7/D3</f>
        <v>3375.1807228915659</v>
      </c>
    </row>
    <row r="8" spans="1:6" x14ac:dyDescent="0.25">
      <c r="A8" s="1" t="s">
        <v>699</v>
      </c>
      <c r="B8" s="2">
        <v>4</v>
      </c>
      <c r="C8" s="4">
        <f>+B8/D4</f>
        <v>482.16867469879514</v>
      </c>
      <c r="D8" s="4">
        <f>+C8/D3</f>
        <v>964.33734939759029</v>
      </c>
      <c r="F8" s="1" t="s">
        <v>658</v>
      </c>
    </row>
    <row r="9" spans="1:6" x14ac:dyDescent="0.25">
      <c r="A9" s="1" t="s">
        <v>492</v>
      </c>
      <c r="B9" s="2">
        <v>25</v>
      </c>
      <c r="C9" s="4">
        <f>+B9/D4</f>
        <v>3013.5542168674697</v>
      </c>
      <c r="D9" s="4">
        <f>+C9/D3</f>
        <v>6027.1084337349394</v>
      </c>
      <c r="F9" s="1" t="s">
        <v>492</v>
      </c>
    </row>
    <row r="10" spans="1:6" x14ac:dyDescent="0.25">
      <c r="A10" s="1" t="s">
        <v>422</v>
      </c>
      <c r="B10" s="2">
        <v>46</v>
      </c>
      <c r="C10" s="4">
        <f>+B10/D4</f>
        <v>5544.9397590361441</v>
      </c>
      <c r="D10" s="4">
        <f>+C10/D3</f>
        <v>11089.879518072288</v>
      </c>
    </row>
    <row r="11" spans="1:6" x14ac:dyDescent="0.25">
      <c r="A11" s="1" t="s">
        <v>493</v>
      </c>
      <c r="B11" s="2">
        <v>26</v>
      </c>
      <c r="C11" s="4">
        <f>+B11/D4</f>
        <v>3134.0963855421683</v>
      </c>
      <c r="D11" s="4">
        <f>+C11/D3</f>
        <v>6268.1927710843365</v>
      </c>
      <c r="F11" s="1" t="s">
        <v>493</v>
      </c>
    </row>
    <row r="12" spans="1:6" x14ac:dyDescent="0.25">
      <c r="A12" s="1" t="s">
        <v>427</v>
      </c>
      <c r="B12" s="2">
        <v>17</v>
      </c>
      <c r="C12" s="4">
        <f>+B12/D4</f>
        <v>2049.2168674698792</v>
      </c>
      <c r="D12" s="4">
        <f>+C12/D3</f>
        <v>4098.4337349397583</v>
      </c>
    </row>
    <row r="13" spans="1:6" x14ac:dyDescent="0.25">
      <c r="A13" s="1" t="s">
        <v>698</v>
      </c>
      <c r="B13" s="2">
        <v>47</v>
      </c>
      <c r="C13" s="4">
        <f>+B13/D4</f>
        <v>5665.4819277108427</v>
      </c>
      <c r="D13" s="4">
        <f>+C13/D3</f>
        <v>11330.963855421685</v>
      </c>
      <c r="F13" s="1" t="s">
        <v>660</v>
      </c>
    </row>
    <row r="14" spans="1:6" x14ac:dyDescent="0.25">
      <c r="A14" s="1" t="s">
        <v>494</v>
      </c>
      <c r="B14" s="2">
        <v>15</v>
      </c>
      <c r="C14" s="4">
        <f>+B14/D4</f>
        <v>1808.1325301204818</v>
      </c>
      <c r="D14" s="4">
        <f>+C14/D3</f>
        <v>3616.2650602409635</v>
      </c>
      <c r="F14" s="1" t="s">
        <v>494</v>
      </c>
    </row>
    <row r="15" spans="1:6" x14ac:dyDescent="0.25">
      <c r="A15" s="1" t="s">
        <v>495</v>
      </c>
      <c r="B15" s="2">
        <v>8</v>
      </c>
      <c r="C15" s="4">
        <f>+B15/D4</f>
        <v>964.33734939759029</v>
      </c>
      <c r="D15" s="4">
        <f>+C15/D3</f>
        <v>1928.6746987951806</v>
      </c>
      <c r="F15" s="1" t="s">
        <v>495</v>
      </c>
    </row>
    <row r="16" spans="1:6" x14ac:dyDescent="0.25">
      <c r="A16" s="1" t="s">
        <v>496</v>
      </c>
      <c r="B16" s="2">
        <v>19</v>
      </c>
      <c r="C16" s="4">
        <f>+B16/D4</f>
        <v>2290.3012048192768</v>
      </c>
      <c r="D16" s="4">
        <f>+C16/D3</f>
        <v>4580.6024096385536</v>
      </c>
      <c r="F16" s="1" t="s">
        <v>496</v>
      </c>
    </row>
    <row r="17" spans="1:6" x14ac:dyDescent="0.25">
      <c r="A17" s="1" t="s">
        <v>497</v>
      </c>
      <c r="B17" s="2">
        <v>26</v>
      </c>
      <c r="C17" s="4">
        <f>+B17/D4</f>
        <v>3134.0963855421683</v>
      </c>
      <c r="D17" s="4">
        <f>+C17/D3</f>
        <v>6268.1927710843365</v>
      </c>
      <c r="F17" s="1" t="s">
        <v>497</v>
      </c>
    </row>
    <row r="18" spans="1:6" x14ac:dyDescent="0.25">
      <c r="A18" s="1" t="s">
        <v>83</v>
      </c>
      <c r="B18" s="2">
        <v>13</v>
      </c>
      <c r="C18" s="4">
        <f>+B18/D4</f>
        <v>1567.0481927710841</v>
      </c>
      <c r="D18" s="4">
        <f>+C18/D3</f>
        <v>3134.0963855421683</v>
      </c>
    </row>
    <row r="19" spans="1:6" x14ac:dyDescent="0.25">
      <c r="A19" s="1" t="s">
        <v>498</v>
      </c>
      <c r="B19" s="2">
        <v>9</v>
      </c>
      <c r="C19" s="4">
        <f>+B19/D4</f>
        <v>1084.8795180722891</v>
      </c>
      <c r="D19" s="4">
        <f>+C19/D3</f>
        <v>2169.7590361445782</v>
      </c>
    </row>
    <row r="20" spans="1:6" x14ac:dyDescent="0.25">
      <c r="A20" s="1" t="s">
        <v>499</v>
      </c>
      <c r="B20" s="2">
        <v>4</v>
      </c>
      <c r="C20" s="4">
        <f>+B20/D4</f>
        <v>482.16867469879514</v>
      </c>
      <c r="D20" s="4">
        <f>+C20/D3</f>
        <v>964.33734939759029</v>
      </c>
      <c r="F20" s="1" t="s">
        <v>499</v>
      </c>
    </row>
    <row r="21" spans="1:6" x14ac:dyDescent="0.25">
      <c r="A21" s="1" t="s">
        <v>470</v>
      </c>
      <c r="B21" s="2">
        <v>7</v>
      </c>
      <c r="C21" s="4">
        <f>+B21/D4</f>
        <v>843.79518072289147</v>
      </c>
      <c r="D21" s="4">
        <f>+C21/D3</f>
        <v>1687.5903614457829</v>
      </c>
    </row>
    <row r="22" spans="1:6" x14ac:dyDescent="0.25">
      <c r="A22" s="1" t="s">
        <v>500</v>
      </c>
      <c r="B22" s="2">
        <v>8</v>
      </c>
      <c r="C22" s="4">
        <f>+B22/D4</f>
        <v>964.33734939759029</v>
      </c>
      <c r="D22" s="4">
        <f>+C22/D3</f>
        <v>1928.6746987951806</v>
      </c>
    </row>
    <row r="23" spans="1:6" x14ac:dyDescent="0.25">
      <c r="A23" s="1" t="s">
        <v>501</v>
      </c>
      <c r="B23" s="2">
        <v>8</v>
      </c>
      <c r="C23" s="4">
        <f>+B23/D4</f>
        <v>964.33734939759029</v>
      </c>
      <c r="D23" s="4">
        <f>+C23/D3</f>
        <v>1928.6746987951806</v>
      </c>
    </row>
    <row r="24" spans="1:6" x14ac:dyDescent="0.25">
      <c r="A24" s="1" t="s">
        <v>502</v>
      </c>
      <c r="B24" s="2">
        <v>10</v>
      </c>
      <c r="C24" s="4">
        <f>+B24/D4</f>
        <v>1205.4216867469879</v>
      </c>
      <c r="D24" s="4">
        <f>+C24/D3</f>
        <v>2410.8433734939758</v>
      </c>
      <c r="F24" s="1" t="s">
        <v>502</v>
      </c>
    </row>
    <row r="25" spans="1:6" x14ac:dyDescent="0.25">
      <c r="A25" s="1" t="s">
        <v>503</v>
      </c>
      <c r="B25" s="2">
        <v>7</v>
      </c>
      <c r="C25" s="4">
        <f>+B25/D4</f>
        <v>843.79518072289147</v>
      </c>
      <c r="D25" s="4">
        <f>+C25/D3</f>
        <v>1687.5903614457829</v>
      </c>
      <c r="F25" s="1" t="s">
        <v>503</v>
      </c>
    </row>
    <row r="26" spans="1:6" x14ac:dyDescent="0.25">
      <c r="A26" s="1" t="s">
        <v>477</v>
      </c>
      <c r="B26" s="2">
        <v>2</v>
      </c>
      <c r="C26" s="4">
        <f>+B26/D4</f>
        <v>241.08433734939757</v>
      </c>
      <c r="D26" s="4">
        <f>+C26/D3</f>
        <v>482.16867469879514</v>
      </c>
    </row>
    <row r="27" spans="1:6" x14ac:dyDescent="0.25">
      <c r="A27" s="1" t="s">
        <v>504</v>
      </c>
      <c r="B27" s="2">
        <v>3</v>
      </c>
      <c r="C27" s="4">
        <f>+B27/D4</f>
        <v>361.62650602409633</v>
      </c>
      <c r="D27" s="4">
        <f>+C27/D3</f>
        <v>723.25301204819266</v>
      </c>
      <c r="F27" s="1" t="s">
        <v>504</v>
      </c>
    </row>
    <row r="28" spans="1:6" x14ac:dyDescent="0.25">
      <c r="A28" s="1" t="s">
        <v>505</v>
      </c>
      <c r="B28" s="2">
        <v>4</v>
      </c>
      <c r="C28" s="8">
        <f>+B28/D4</f>
        <v>482.16867469879514</v>
      </c>
      <c r="D28" s="8">
        <f>+C28/D3</f>
        <v>964.33734939759029</v>
      </c>
      <c r="F28" s="1" t="s">
        <v>505</v>
      </c>
    </row>
    <row r="29" spans="1:6" x14ac:dyDescent="0.25">
      <c r="A29" s="1" t="s">
        <v>506</v>
      </c>
      <c r="B29" s="2">
        <v>1</v>
      </c>
      <c r="C29" s="4">
        <f>+B29/D4</f>
        <v>120.54216867469879</v>
      </c>
      <c r="D29" s="4">
        <f>+C29/D3</f>
        <v>241.08433734939757</v>
      </c>
      <c r="F29" s="1" t="s">
        <v>659</v>
      </c>
    </row>
    <row r="30" spans="1:6" x14ac:dyDescent="0.25">
      <c r="A30" s="1" t="s">
        <v>507</v>
      </c>
      <c r="B30" s="2">
        <v>1</v>
      </c>
      <c r="C30" s="4">
        <f>+B30/D4</f>
        <v>120.54216867469879</v>
      </c>
      <c r="D30" s="4">
        <f>+C30/D3</f>
        <v>241.08433734939757</v>
      </c>
    </row>
    <row r="31" spans="1:6" x14ac:dyDescent="0.25">
      <c r="A31" s="1" t="s">
        <v>508</v>
      </c>
      <c r="B31" s="2">
        <v>1</v>
      </c>
      <c r="C31" s="4">
        <f>+B31/D4</f>
        <v>120.54216867469879</v>
      </c>
      <c r="D31" s="4">
        <f>+C31/D3</f>
        <v>241.08433734939757</v>
      </c>
      <c r="F31" s="1" t="s">
        <v>508</v>
      </c>
    </row>
    <row r="32" spans="1:6" x14ac:dyDescent="0.25">
      <c r="A32" s="1" t="s">
        <v>509</v>
      </c>
      <c r="B32" s="2">
        <v>1</v>
      </c>
      <c r="C32" s="4">
        <f>+B32/D4</f>
        <v>120.54216867469879</v>
      </c>
      <c r="D32" s="4">
        <f>+C32/D3</f>
        <v>241.08433734939757</v>
      </c>
      <c r="F32" t="s">
        <v>661</v>
      </c>
    </row>
    <row r="33" spans="1:6" x14ac:dyDescent="0.25">
      <c r="A33" s="1" t="s">
        <v>510</v>
      </c>
      <c r="B33" s="2">
        <v>1</v>
      </c>
      <c r="C33" s="4">
        <f>+B33/D4</f>
        <v>120.54216867469879</v>
      </c>
      <c r="D33" s="4">
        <f>+C33/D3</f>
        <v>241.08433734939757</v>
      </c>
      <c r="F33" s="1" t="s">
        <v>510</v>
      </c>
    </row>
    <row r="34" spans="1:6" x14ac:dyDescent="0.25">
      <c r="A34" s="1" t="s">
        <v>32</v>
      </c>
      <c r="B34" s="2">
        <v>3</v>
      </c>
      <c r="C34" s="4">
        <f>+B34/D4</f>
        <v>361.62650602409633</v>
      </c>
      <c r="D34" s="4">
        <f>+C34/D3</f>
        <v>723.25301204819266</v>
      </c>
    </row>
    <row r="35" spans="1:6" x14ac:dyDescent="0.25">
      <c r="A35" s="1" t="s">
        <v>511</v>
      </c>
      <c r="B35" s="2">
        <v>1</v>
      </c>
      <c r="C35" s="4">
        <f>+B35/D4</f>
        <v>120.54216867469879</v>
      </c>
      <c r="D35" s="4">
        <f>+C35/D3</f>
        <v>241.08433734939757</v>
      </c>
      <c r="F35" s="1" t="s">
        <v>511</v>
      </c>
    </row>
    <row r="36" spans="1:6" x14ac:dyDescent="0.25">
      <c r="A36" s="1" t="s">
        <v>512</v>
      </c>
      <c r="B36" s="2">
        <v>5</v>
      </c>
      <c r="C36" s="4">
        <f>+B36/D4</f>
        <v>602.71084337349396</v>
      </c>
      <c r="D36" s="4">
        <f>+C36/D3</f>
        <v>1205.4216867469879</v>
      </c>
    </row>
    <row r="37" spans="1:6" x14ac:dyDescent="0.25">
      <c r="A37" s="1" t="s">
        <v>114</v>
      </c>
      <c r="B37" s="2">
        <v>1</v>
      </c>
      <c r="C37" s="4">
        <f>+B37/D4</f>
        <v>120.54216867469879</v>
      </c>
      <c r="D37" s="4">
        <f>+C37/D3</f>
        <v>241.08433734939757</v>
      </c>
    </row>
    <row r="38" spans="1:6" x14ac:dyDescent="0.25">
      <c r="A38" s="1" t="s">
        <v>429</v>
      </c>
      <c r="B38" s="2">
        <v>1</v>
      </c>
      <c r="C38" s="4">
        <f>+B38/D4</f>
        <v>120.54216867469879</v>
      </c>
      <c r="D38" s="4">
        <f>+C38/D3</f>
        <v>241.08433734939757</v>
      </c>
    </row>
    <row r="39" spans="1:6" x14ac:dyDescent="0.25">
      <c r="A39" s="1" t="s">
        <v>444</v>
      </c>
      <c r="B39" s="2">
        <v>1</v>
      </c>
      <c r="C39" s="4">
        <f>+B39/D4</f>
        <v>120.54216867469879</v>
      </c>
      <c r="D39" s="4">
        <f>+C39/D3</f>
        <v>241.08433734939757</v>
      </c>
    </row>
    <row r="40" spans="1:6" x14ac:dyDescent="0.25">
      <c r="A40" s="1" t="s">
        <v>513</v>
      </c>
      <c r="B40" s="2">
        <v>2</v>
      </c>
      <c r="C40" s="4">
        <f>+B40/D4</f>
        <v>241.08433734939757</v>
      </c>
      <c r="D40" s="4">
        <f>+C40/D3</f>
        <v>482.16867469879514</v>
      </c>
      <c r="F40" s="1" t="s">
        <v>662</v>
      </c>
    </row>
    <row r="41" spans="1:6" x14ac:dyDescent="0.25">
      <c r="A41" s="1" t="s">
        <v>514</v>
      </c>
      <c r="B41" s="2">
        <v>2</v>
      </c>
      <c r="C41" s="4">
        <f>+B41/D4</f>
        <v>241.08433734939757</v>
      </c>
      <c r="D41" s="4">
        <f>+C41/D3</f>
        <v>482.16867469879514</v>
      </c>
      <c r="F41" s="1" t="s">
        <v>514</v>
      </c>
    </row>
    <row r="42" spans="1:6" x14ac:dyDescent="0.25">
      <c r="A42" s="1" t="s">
        <v>515</v>
      </c>
      <c r="B42" s="2">
        <v>3</v>
      </c>
      <c r="C42" s="4">
        <f>+B42/D4</f>
        <v>361.62650602409633</v>
      </c>
      <c r="D42" s="4">
        <f>+C42/D3</f>
        <v>723.25301204819266</v>
      </c>
      <c r="F42" s="1" t="s">
        <v>663</v>
      </c>
    </row>
    <row r="43" spans="1:6" x14ac:dyDescent="0.25">
      <c r="A43" s="1" t="s">
        <v>516</v>
      </c>
      <c r="B43" s="2">
        <v>1</v>
      </c>
      <c r="C43" s="4">
        <f>+B43/D4</f>
        <v>120.54216867469879</v>
      </c>
      <c r="D43" s="4">
        <f>+C43/D3</f>
        <v>241.08433734939757</v>
      </c>
      <c r="F43" s="1" t="s">
        <v>664</v>
      </c>
    </row>
    <row r="44" spans="1:6" x14ac:dyDescent="0.25">
      <c r="A44" s="1" t="s">
        <v>517</v>
      </c>
      <c r="B44" s="2">
        <v>4</v>
      </c>
      <c r="C44" s="4">
        <f>+B44/D4</f>
        <v>482.16867469879514</v>
      </c>
      <c r="D44" s="4">
        <f>+C44/D3</f>
        <v>964.33734939759029</v>
      </c>
      <c r="F44" s="1" t="s">
        <v>517</v>
      </c>
    </row>
    <row r="45" spans="1:6" x14ac:dyDescent="0.25">
      <c r="A45" s="1" t="s">
        <v>518</v>
      </c>
      <c r="B45" s="2">
        <v>2</v>
      </c>
      <c r="C45" s="4">
        <f>+B45/D4</f>
        <v>241.08433734939757</v>
      </c>
      <c r="D45" s="4">
        <f>+C45/D3</f>
        <v>482.16867469879514</v>
      </c>
      <c r="F45" s="1" t="s">
        <v>518</v>
      </c>
    </row>
    <row r="46" spans="1:6" x14ac:dyDescent="0.25">
      <c r="A46" s="1" t="s">
        <v>519</v>
      </c>
      <c r="B46" s="2">
        <v>3</v>
      </c>
      <c r="C46" s="4">
        <f>+B46/D4</f>
        <v>361.62650602409633</v>
      </c>
      <c r="D46" s="4">
        <f>+C46/D3</f>
        <v>723.25301204819266</v>
      </c>
    </row>
    <row r="47" spans="1:6" x14ac:dyDescent="0.25">
      <c r="A47" s="1" t="s">
        <v>520</v>
      </c>
      <c r="B47" s="2">
        <v>1</v>
      </c>
      <c r="C47" s="4">
        <f>+B47/D4</f>
        <v>120.54216867469879</v>
      </c>
      <c r="D47" s="4">
        <f>+C47/D3</f>
        <v>241.08433734939757</v>
      </c>
      <c r="F47" s="1" t="s">
        <v>520</v>
      </c>
    </row>
    <row r="48" spans="1:6" x14ac:dyDescent="0.25">
      <c r="A48" s="1" t="s">
        <v>521</v>
      </c>
      <c r="B48" s="2">
        <v>1</v>
      </c>
      <c r="C48" s="4">
        <f>+B48/D4</f>
        <v>120.54216867469879</v>
      </c>
      <c r="D48" s="4">
        <f>+C48/D3</f>
        <v>241.08433734939757</v>
      </c>
      <c r="F48" s="1" t="s">
        <v>521</v>
      </c>
    </row>
    <row r="49" spans="1:6" x14ac:dyDescent="0.25">
      <c r="A49" s="1" t="s">
        <v>522</v>
      </c>
      <c r="B49" s="2">
        <v>7</v>
      </c>
      <c r="C49" s="4">
        <f>+B49/D4</f>
        <v>843.79518072289147</v>
      </c>
      <c r="D49" s="4">
        <f>+C49/D3</f>
        <v>1687.5903614457829</v>
      </c>
      <c r="F49" s="1" t="s">
        <v>522</v>
      </c>
    </row>
    <row r="50" spans="1:6" x14ac:dyDescent="0.25">
      <c r="A50" s="1" t="s">
        <v>523</v>
      </c>
      <c r="B50" s="2">
        <v>1</v>
      </c>
      <c r="C50" s="4">
        <f>+B50/D4</f>
        <v>120.54216867469879</v>
      </c>
      <c r="D50" s="4">
        <f>+C50/D3</f>
        <v>241.08433734939757</v>
      </c>
      <c r="F50" s="1" t="s">
        <v>665</v>
      </c>
    </row>
    <row r="51" spans="1:6" x14ac:dyDescent="0.25">
      <c r="A51" s="1" t="s">
        <v>524</v>
      </c>
      <c r="B51" s="2">
        <v>2</v>
      </c>
      <c r="C51" s="4">
        <f>+B51/D4</f>
        <v>241.08433734939757</v>
      </c>
      <c r="D51" s="4">
        <f>+C51/D3</f>
        <v>482.16867469879514</v>
      </c>
    </row>
    <row r="52" spans="1:6" x14ac:dyDescent="0.25">
      <c r="A52" s="1" t="s">
        <v>295</v>
      </c>
      <c r="B52" s="2">
        <v>1</v>
      </c>
      <c r="C52" s="4">
        <f>+B52/D4</f>
        <v>120.54216867469879</v>
      </c>
      <c r="D52" s="4">
        <f>+C52/D3</f>
        <v>241.08433734939757</v>
      </c>
    </row>
    <row r="53" spans="1:6" x14ac:dyDescent="0.25">
      <c r="A53" s="1" t="s">
        <v>697</v>
      </c>
      <c r="B53" s="2">
        <v>1</v>
      </c>
      <c r="C53" s="4">
        <f>+B53/D4</f>
        <v>120.54216867469879</v>
      </c>
      <c r="D53" s="4">
        <f>+C53/D3</f>
        <v>241.08433734939757</v>
      </c>
      <c r="F53" s="35" t="s">
        <v>666</v>
      </c>
    </row>
    <row r="54" spans="1:6" x14ac:dyDescent="0.25">
      <c r="A54" s="1" t="s">
        <v>525</v>
      </c>
      <c r="B54" s="2">
        <v>1</v>
      </c>
      <c r="C54" s="4">
        <f>+B54/D4</f>
        <v>120.54216867469879</v>
      </c>
      <c r="D54" s="4">
        <f>+C54/D3</f>
        <v>241.08433734939757</v>
      </c>
      <c r="F54" s="1" t="s">
        <v>525</v>
      </c>
    </row>
    <row r="55" spans="1:6" x14ac:dyDescent="0.25">
      <c r="A55" s="1" t="s">
        <v>526</v>
      </c>
      <c r="B55" s="2">
        <v>1</v>
      </c>
      <c r="C55" s="4">
        <f>+B55/D4</f>
        <v>120.54216867469879</v>
      </c>
      <c r="D55" s="4">
        <f>+C55/D3</f>
        <v>241.08433734939757</v>
      </c>
      <c r="F55" s="1" t="s">
        <v>526</v>
      </c>
    </row>
    <row r="56" spans="1:6" x14ac:dyDescent="0.25">
      <c r="A56" s="1" t="s">
        <v>527</v>
      </c>
      <c r="B56" s="2">
        <v>2</v>
      </c>
      <c r="C56" s="4">
        <f>+B56/D4</f>
        <v>241.08433734939757</v>
      </c>
      <c r="D56" s="4">
        <f>+C56/D3</f>
        <v>482.16867469879514</v>
      </c>
    </row>
    <row r="57" spans="1:6" x14ac:dyDescent="0.25">
      <c r="A57" s="1" t="s">
        <v>528</v>
      </c>
      <c r="B57" s="2">
        <v>1</v>
      </c>
      <c r="C57" s="4">
        <f>+B57/D4</f>
        <v>120.54216867469879</v>
      </c>
      <c r="D57" s="4">
        <f>+C57/D3</f>
        <v>241.08433734939757</v>
      </c>
      <c r="F57" t="s">
        <v>667</v>
      </c>
    </row>
    <row r="58" spans="1:6" x14ac:dyDescent="0.25">
      <c r="B58" s="2"/>
    </row>
    <row r="59" spans="1:6" x14ac:dyDescent="0.25">
      <c r="B59" s="2"/>
    </row>
    <row r="60" spans="1:6" x14ac:dyDescent="0.25">
      <c r="B60" s="2"/>
    </row>
    <row r="61" spans="1:6" x14ac:dyDescent="0.25">
      <c r="B61" s="2"/>
    </row>
    <row r="62" spans="1:6" x14ac:dyDescent="0.25">
      <c r="B62" s="2"/>
    </row>
    <row r="63" spans="1:6" x14ac:dyDescent="0.25">
      <c r="B63" s="2"/>
    </row>
    <row r="64" spans="1:6" x14ac:dyDescent="0.25">
      <c r="B64" s="2"/>
    </row>
    <row r="65" spans="1:4" x14ac:dyDescent="0.25">
      <c r="B65" s="2"/>
    </row>
    <row r="66" spans="1:4" x14ac:dyDescent="0.25">
      <c r="B66" s="2"/>
    </row>
    <row r="67" spans="1:4" x14ac:dyDescent="0.25">
      <c r="B67" s="2"/>
    </row>
    <row r="68" spans="1:4" x14ac:dyDescent="0.25">
      <c r="B68" s="2"/>
    </row>
    <row r="69" spans="1:4" x14ac:dyDescent="0.25">
      <c r="A69" s="1" t="s">
        <v>40</v>
      </c>
      <c r="B69" s="2">
        <f>+SUM(B6:B66)</f>
        <v>376</v>
      </c>
      <c r="D69" s="16">
        <f>+SUM(D6:D66)</f>
        <v>90647.710843373541</v>
      </c>
    </row>
    <row r="70" spans="1:4" x14ac:dyDescent="0.25">
      <c r="A70" s="1" t="s">
        <v>41</v>
      </c>
      <c r="B70" s="2">
        <f>+COUNT(B6:B66)</f>
        <v>52</v>
      </c>
    </row>
    <row r="71" spans="1:4" x14ac:dyDescent="0.25">
      <c r="B71" s="2"/>
    </row>
    <row r="72" spans="1:4" x14ac:dyDescent="0.25">
      <c r="B72" s="2"/>
    </row>
    <row r="73" spans="1:4" x14ac:dyDescent="0.25">
      <c r="B73" s="2"/>
    </row>
    <row r="74" spans="1:4" x14ac:dyDescent="0.25">
      <c r="B74" s="2"/>
    </row>
    <row r="75" spans="1:4" x14ac:dyDescent="0.25">
      <c r="B75" s="2"/>
    </row>
    <row r="76" spans="1:4" x14ac:dyDescent="0.25">
      <c r="B76" s="2"/>
    </row>
    <row r="77" spans="1:4" x14ac:dyDescent="0.25">
      <c r="B7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Station C1-surface Counts</vt:lpstr>
      <vt:lpstr>Station C1-surface Image Data</vt:lpstr>
      <vt:lpstr>C5 Surface Counts</vt:lpstr>
      <vt:lpstr>C5 Surface Image</vt:lpstr>
      <vt:lpstr>C5-20m Counts</vt:lpstr>
      <vt:lpstr>C5-20m Image</vt:lpstr>
      <vt:lpstr>C5-40 Counts</vt:lpstr>
      <vt:lpstr>C5-40 Images</vt:lpstr>
      <vt:lpstr>C5-65m Counts</vt:lpstr>
      <vt:lpstr>C5-65 Image</vt:lpstr>
      <vt:lpstr>C5-80m Counts</vt:lpstr>
      <vt:lpstr>C5-80m Images</vt:lpstr>
      <vt:lpstr>C5-94m Counts</vt:lpstr>
      <vt:lpstr>C5-94m Images</vt:lpstr>
      <vt:lpstr>Station C8-surface Counts</vt:lpstr>
      <vt:lpstr>Station C8-surface Image Data</vt:lpstr>
      <vt:lpstr>Station C8-20 meters Counts</vt:lpstr>
      <vt:lpstr>Station C8-20 meters Image Data</vt:lpstr>
      <vt:lpstr>Station C8-40 meters Counts</vt:lpstr>
      <vt:lpstr>Station C8-40 meters Image Data</vt:lpstr>
      <vt:lpstr>Station C8-60 meters Counts</vt:lpstr>
      <vt:lpstr>Station C8-60 meters Image Data</vt:lpstr>
      <vt:lpstr>Station C8-80 meters Counts</vt:lpstr>
      <vt:lpstr>Station C8-80 meters Image Data</vt:lpstr>
      <vt:lpstr>Station C8-100 meters Counts</vt:lpstr>
      <vt:lpstr>Station C8-100 meters ImageData</vt:lpstr>
      <vt:lpstr>Station C8-120 meters Counts</vt:lpstr>
      <vt:lpstr>Station C8-120 meters ImageData</vt:lpstr>
      <vt:lpstr>Station C8-150 meters Counts</vt:lpstr>
      <vt:lpstr>Station C8-150 meters ImageData</vt:lpstr>
      <vt:lpstr>Sheet1</vt:lpstr>
    </vt:vector>
  </TitlesOfParts>
  <Company>Valdosta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A Nienow</dc:creator>
  <cp:lastModifiedBy>Jim Nienow</cp:lastModifiedBy>
  <dcterms:created xsi:type="dcterms:W3CDTF">2012-12-03T18:31:01Z</dcterms:created>
  <dcterms:modified xsi:type="dcterms:W3CDTF">2013-09-08T00:56:33Z</dcterms:modified>
</cp:coreProperties>
</file>