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995" yWindow="-225" windowWidth="8220" windowHeight="12105" tabRatio="863" firstSheet="2" activeTab="2"/>
  </bookViews>
  <sheets>
    <sheet name="Station D1-surface Counts" sheetId="1" r:id="rId1"/>
    <sheet name="Station D1-Surface ImageData" sheetId="5" r:id="rId2"/>
    <sheet name="Station D1-20 meters Counts" sheetId="2" r:id="rId3"/>
    <sheet name="Station D1-20 meters ImageData" sheetId="6" r:id="rId4"/>
    <sheet name="Station D1-40 meters Counts" sheetId="3" r:id="rId5"/>
    <sheet name="Station D1-40 meters ImageData" sheetId="7" r:id="rId6"/>
    <sheet name="Station D1-50 meters Counts" sheetId="4" r:id="rId7"/>
    <sheet name="Station D1-50 meters ImageData" sheetId="8" r:id="rId8"/>
    <sheet name="D1-80m Counts" sheetId="12" r:id="rId9"/>
    <sheet name="D1-80 Images" sheetId="22" r:id="rId10"/>
    <sheet name="D1-100m Counts" sheetId="13" r:id="rId11"/>
    <sheet name="D1-100m Images" sheetId="23" r:id="rId12"/>
    <sheet name="D1-120m Counts" sheetId="14" r:id="rId13"/>
    <sheet name="D1-120m Images " sheetId="24" r:id="rId14"/>
    <sheet name="D1-160m Counts" sheetId="15" r:id="rId15"/>
    <sheet name="D1-160m Images" sheetId="25" r:id="rId16"/>
    <sheet name="D1-200m Counts" sheetId="16" r:id="rId17"/>
    <sheet name="D1-200m Images" sheetId="26" r:id="rId18"/>
    <sheet name="D1-820 Counts" sheetId="17" r:id="rId19"/>
    <sheet name="D1-820 Images" sheetId="27" r:id="rId20"/>
  </sheets>
  <calcPr calcId="145621"/>
</workbook>
</file>

<file path=xl/calcChain.xml><?xml version="1.0" encoding="utf-8"?>
<calcChain xmlns="http://schemas.openxmlformats.org/spreadsheetml/2006/main">
  <c r="L11" i="27" l="1"/>
  <c r="L10" i="27"/>
  <c r="L9" i="27"/>
  <c r="L8" i="27"/>
  <c r="L7" i="27"/>
  <c r="L6" i="27"/>
  <c r="L5" i="27"/>
  <c r="L4" i="27"/>
  <c r="L3" i="27"/>
  <c r="L2" i="27"/>
  <c r="L17" i="26"/>
  <c r="L16" i="26"/>
  <c r="L15" i="26"/>
  <c r="L14" i="26"/>
  <c r="L13" i="26"/>
  <c r="L12" i="26"/>
  <c r="L11" i="26"/>
  <c r="L10" i="26"/>
  <c r="L9" i="26"/>
  <c r="L8" i="26"/>
  <c r="L7" i="26"/>
  <c r="L6" i="26"/>
  <c r="L5" i="26"/>
  <c r="L4" i="26"/>
  <c r="L3" i="26"/>
  <c r="L2" i="26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6" i="25"/>
  <c r="L5" i="25"/>
  <c r="L4" i="25"/>
  <c r="L3" i="25"/>
  <c r="L2" i="25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16" i="23"/>
  <c r="L15" i="23"/>
  <c r="L14" i="23"/>
  <c r="L13" i="23"/>
  <c r="L12" i="23"/>
  <c r="L11" i="23"/>
  <c r="L10" i="23"/>
  <c r="L9" i="23"/>
  <c r="L8" i="23"/>
  <c r="L7" i="23"/>
  <c r="L6" i="23"/>
  <c r="L5" i="23"/>
  <c r="L4" i="23"/>
  <c r="L3" i="23"/>
  <c r="L2" i="23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L6" i="5"/>
  <c r="L5" i="5"/>
  <c r="L4" i="5"/>
  <c r="L3" i="5"/>
  <c r="L2" i="5"/>
  <c r="B47" i="17"/>
  <c r="B46" i="17"/>
  <c r="C15" i="17"/>
  <c r="D15" i="17" s="1"/>
  <c r="C14" i="17"/>
  <c r="D14" i="17" s="1"/>
  <c r="C13" i="17"/>
  <c r="D13" i="17" s="1"/>
  <c r="C12" i="17"/>
  <c r="D12" i="17" s="1"/>
  <c r="C11" i="17"/>
  <c r="D11" i="17" s="1"/>
  <c r="C10" i="17"/>
  <c r="D10" i="17" s="1"/>
  <c r="C9" i="17"/>
  <c r="D9" i="17" s="1"/>
  <c r="C8" i="17"/>
  <c r="D8" i="17" s="1"/>
  <c r="C7" i="17"/>
  <c r="D7" i="17" s="1"/>
  <c r="C6" i="17"/>
  <c r="D6" i="17" s="1"/>
  <c r="D4" i="17"/>
  <c r="B47" i="16"/>
  <c r="B46" i="16"/>
  <c r="C11" i="16"/>
  <c r="D11" i="16" s="1"/>
  <c r="C10" i="16"/>
  <c r="D10" i="16" s="1"/>
  <c r="C9" i="16"/>
  <c r="D9" i="16" s="1"/>
  <c r="C8" i="16"/>
  <c r="D8" i="16" s="1"/>
  <c r="C7" i="16"/>
  <c r="D7" i="16" s="1"/>
  <c r="C6" i="16"/>
  <c r="D6" i="16" s="1"/>
  <c r="D4" i="16"/>
  <c r="C21" i="16" s="1"/>
  <c r="D21" i="16" s="1"/>
  <c r="B47" i="15"/>
  <c r="B46" i="15"/>
  <c r="C20" i="15"/>
  <c r="D20" i="15" s="1"/>
  <c r="C19" i="15"/>
  <c r="D19" i="15" s="1"/>
  <c r="C18" i="15"/>
  <c r="D18" i="15" s="1"/>
  <c r="C17" i="15"/>
  <c r="D17" i="15" s="1"/>
  <c r="C16" i="15"/>
  <c r="D16" i="15" s="1"/>
  <c r="C15" i="15"/>
  <c r="D15" i="15" s="1"/>
  <c r="C14" i="15"/>
  <c r="D14" i="15" s="1"/>
  <c r="C13" i="15"/>
  <c r="D13" i="15" s="1"/>
  <c r="C12" i="15"/>
  <c r="D12" i="15" s="1"/>
  <c r="C11" i="15"/>
  <c r="D11" i="15" s="1"/>
  <c r="C10" i="15"/>
  <c r="D10" i="15" s="1"/>
  <c r="C9" i="15"/>
  <c r="D9" i="15" s="1"/>
  <c r="C8" i="15"/>
  <c r="D8" i="15" s="1"/>
  <c r="C7" i="15"/>
  <c r="D7" i="15" s="1"/>
  <c r="C6" i="15"/>
  <c r="D6" i="15" s="1"/>
  <c r="D46" i="15" s="1"/>
  <c r="D4" i="15"/>
  <c r="B47" i="14"/>
  <c r="B46" i="14"/>
  <c r="D4" i="14"/>
  <c r="C35" i="14" s="1"/>
  <c r="D35" i="14" s="1"/>
  <c r="B47" i="13"/>
  <c r="B46" i="13"/>
  <c r="C8" i="13"/>
  <c r="D8" i="13" s="1"/>
  <c r="C7" i="13"/>
  <c r="D7" i="13" s="1"/>
  <c r="C6" i="13"/>
  <c r="D6" i="13" s="1"/>
  <c r="D4" i="13"/>
  <c r="C30" i="13" s="1"/>
  <c r="D30" i="13" s="1"/>
  <c r="B47" i="12"/>
  <c r="B46" i="12"/>
  <c r="C40" i="12"/>
  <c r="D40" i="12" s="1"/>
  <c r="C39" i="12"/>
  <c r="D39" i="12" s="1"/>
  <c r="C38" i="12"/>
  <c r="D38" i="12" s="1"/>
  <c r="C37" i="12"/>
  <c r="D37" i="12" s="1"/>
  <c r="C36" i="12"/>
  <c r="D36" i="12" s="1"/>
  <c r="C35" i="12"/>
  <c r="D35" i="12" s="1"/>
  <c r="C34" i="12"/>
  <c r="D34" i="12" s="1"/>
  <c r="C33" i="12"/>
  <c r="D33" i="12" s="1"/>
  <c r="C32" i="12"/>
  <c r="D32" i="12" s="1"/>
  <c r="C31" i="12"/>
  <c r="D31" i="12" s="1"/>
  <c r="C30" i="12"/>
  <c r="D30" i="12" s="1"/>
  <c r="C29" i="12"/>
  <c r="D29" i="12" s="1"/>
  <c r="C28" i="12"/>
  <c r="D28" i="12" s="1"/>
  <c r="C27" i="12"/>
  <c r="D27" i="12" s="1"/>
  <c r="C26" i="12"/>
  <c r="D26" i="12" s="1"/>
  <c r="C25" i="12"/>
  <c r="D25" i="12" s="1"/>
  <c r="C24" i="12"/>
  <c r="D24" i="12" s="1"/>
  <c r="C23" i="12"/>
  <c r="D23" i="12" s="1"/>
  <c r="C22" i="12"/>
  <c r="D22" i="12" s="1"/>
  <c r="C21" i="12"/>
  <c r="D21" i="12" s="1"/>
  <c r="C20" i="12"/>
  <c r="D20" i="12" s="1"/>
  <c r="C19" i="12"/>
  <c r="D19" i="12" s="1"/>
  <c r="C18" i="12"/>
  <c r="D18" i="12" s="1"/>
  <c r="C17" i="12"/>
  <c r="D17" i="12" s="1"/>
  <c r="C16" i="12"/>
  <c r="D16" i="12" s="1"/>
  <c r="C15" i="12"/>
  <c r="D15" i="12" s="1"/>
  <c r="C14" i="12"/>
  <c r="D14" i="12" s="1"/>
  <c r="C13" i="12"/>
  <c r="D13" i="12" s="1"/>
  <c r="C12" i="12"/>
  <c r="D12" i="12" s="1"/>
  <c r="C11" i="12"/>
  <c r="D11" i="12" s="1"/>
  <c r="C10" i="12"/>
  <c r="D10" i="12" s="1"/>
  <c r="C9" i="12"/>
  <c r="D9" i="12" s="1"/>
  <c r="C8" i="12"/>
  <c r="D8" i="12" s="1"/>
  <c r="C7" i="12"/>
  <c r="D7" i="12" s="1"/>
  <c r="C6" i="12"/>
  <c r="D6" i="12" s="1"/>
  <c r="D4" i="12"/>
  <c r="C44" i="12" s="1"/>
  <c r="D44" i="12" s="1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L2" i="8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D46" i="17" l="1"/>
  <c r="C12" i="16"/>
  <c r="D12" i="16" s="1"/>
  <c r="C13" i="16"/>
  <c r="D13" i="16" s="1"/>
  <c r="D46" i="16" s="1"/>
  <c r="C14" i="16"/>
  <c r="D14" i="16" s="1"/>
  <c r="C15" i="16"/>
  <c r="D15" i="16" s="1"/>
  <c r="C16" i="16"/>
  <c r="D16" i="16" s="1"/>
  <c r="C17" i="16"/>
  <c r="D17" i="16" s="1"/>
  <c r="C18" i="16"/>
  <c r="D18" i="16" s="1"/>
  <c r="C19" i="16"/>
  <c r="D19" i="16" s="1"/>
  <c r="C20" i="16"/>
  <c r="D20" i="16" s="1"/>
  <c r="C6" i="14"/>
  <c r="D6" i="14" s="1"/>
  <c r="C7" i="14"/>
  <c r="D7" i="14" s="1"/>
  <c r="C8" i="14"/>
  <c r="D8" i="14" s="1"/>
  <c r="C9" i="14"/>
  <c r="D9" i="14" s="1"/>
  <c r="C10" i="14"/>
  <c r="D10" i="14" s="1"/>
  <c r="C11" i="14"/>
  <c r="D11" i="14" s="1"/>
  <c r="C12" i="14"/>
  <c r="D12" i="14" s="1"/>
  <c r="C13" i="14"/>
  <c r="D13" i="14" s="1"/>
  <c r="C14" i="14"/>
  <c r="D14" i="14" s="1"/>
  <c r="C15" i="14"/>
  <c r="D15" i="14" s="1"/>
  <c r="C16" i="14"/>
  <c r="D16" i="14" s="1"/>
  <c r="C17" i="14"/>
  <c r="D17" i="14" s="1"/>
  <c r="C18" i="14"/>
  <c r="D18" i="14" s="1"/>
  <c r="C19" i="14"/>
  <c r="D19" i="14" s="1"/>
  <c r="C20" i="14"/>
  <c r="D20" i="14" s="1"/>
  <c r="C21" i="14"/>
  <c r="D21" i="14" s="1"/>
  <c r="C22" i="14"/>
  <c r="D22" i="14" s="1"/>
  <c r="C23" i="14"/>
  <c r="D23" i="14" s="1"/>
  <c r="C24" i="14"/>
  <c r="D24" i="14" s="1"/>
  <c r="C25" i="14"/>
  <c r="D25" i="14" s="1"/>
  <c r="C26" i="14"/>
  <c r="D26" i="14" s="1"/>
  <c r="C27" i="14"/>
  <c r="D27" i="14" s="1"/>
  <c r="C28" i="14"/>
  <c r="D28" i="14" s="1"/>
  <c r="C29" i="14"/>
  <c r="D29" i="14" s="1"/>
  <c r="C30" i="14"/>
  <c r="D30" i="14" s="1"/>
  <c r="C31" i="14"/>
  <c r="D31" i="14" s="1"/>
  <c r="C32" i="14"/>
  <c r="D32" i="14" s="1"/>
  <c r="C33" i="14"/>
  <c r="D33" i="14" s="1"/>
  <c r="C34" i="14"/>
  <c r="D34" i="14" s="1"/>
  <c r="C9" i="13"/>
  <c r="D9" i="13" s="1"/>
  <c r="C10" i="13"/>
  <c r="D10" i="13" s="1"/>
  <c r="D46" i="13" s="1"/>
  <c r="C11" i="13"/>
  <c r="D11" i="13" s="1"/>
  <c r="C12" i="13"/>
  <c r="D12" i="13" s="1"/>
  <c r="C13" i="13"/>
  <c r="D13" i="13" s="1"/>
  <c r="C14" i="13"/>
  <c r="D14" i="13" s="1"/>
  <c r="C15" i="13"/>
  <c r="D15" i="13" s="1"/>
  <c r="C16" i="13"/>
  <c r="D16" i="13" s="1"/>
  <c r="C17" i="13"/>
  <c r="D17" i="13" s="1"/>
  <c r="C18" i="13"/>
  <c r="D18" i="13" s="1"/>
  <c r="C19" i="13"/>
  <c r="D19" i="13" s="1"/>
  <c r="C20" i="13"/>
  <c r="D20" i="13" s="1"/>
  <c r="C21" i="13"/>
  <c r="D21" i="13" s="1"/>
  <c r="C22" i="13"/>
  <c r="D22" i="13" s="1"/>
  <c r="C23" i="13"/>
  <c r="D23" i="13" s="1"/>
  <c r="C24" i="13"/>
  <c r="D24" i="13" s="1"/>
  <c r="C25" i="13"/>
  <c r="D25" i="13" s="1"/>
  <c r="C26" i="13"/>
  <c r="D26" i="13" s="1"/>
  <c r="C27" i="13"/>
  <c r="D27" i="13" s="1"/>
  <c r="C28" i="13"/>
  <c r="D28" i="13" s="1"/>
  <c r="C29" i="13"/>
  <c r="D29" i="13" s="1"/>
  <c r="C41" i="12"/>
  <c r="D41" i="12" s="1"/>
  <c r="C42" i="12"/>
  <c r="D42" i="12" s="1"/>
  <c r="D46" i="12" s="1"/>
  <c r="C43" i="12"/>
  <c r="D43" i="12" s="1"/>
  <c r="B47" i="4"/>
  <c r="B46" i="4"/>
  <c r="B4" i="4"/>
  <c r="D4" i="4" s="1"/>
  <c r="B45" i="3"/>
  <c r="B44" i="3"/>
  <c r="B4" i="3"/>
  <c r="D4" i="3" s="1"/>
  <c r="B35" i="2"/>
  <c r="B34" i="2"/>
  <c r="B4" i="2"/>
  <c r="D4" i="2" s="1"/>
  <c r="B45" i="1"/>
  <c r="B44" i="1"/>
  <c r="D4" i="1"/>
  <c r="C42" i="1" s="1"/>
  <c r="D42" i="1" s="1"/>
  <c r="D46" i="14" l="1"/>
  <c r="C44" i="4"/>
  <c r="D44" i="4" s="1"/>
  <c r="C43" i="4"/>
  <c r="D43" i="4" s="1"/>
  <c r="C42" i="4"/>
  <c r="D42" i="4" s="1"/>
  <c r="C41" i="4"/>
  <c r="D41" i="4" s="1"/>
  <c r="C40" i="4"/>
  <c r="D40" i="4" s="1"/>
  <c r="C39" i="4"/>
  <c r="D39" i="4" s="1"/>
  <c r="C38" i="4"/>
  <c r="D38" i="4" s="1"/>
  <c r="C37" i="4"/>
  <c r="D37" i="4" s="1"/>
  <c r="C36" i="4"/>
  <c r="D36" i="4" s="1"/>
  <c r="C35" i="4"/>
  <c r="D35" i="4" s="1"/>
  <c r="C34" i="4"/>
  <c r="D34" i="4" s="1"/>
  <c r="C33" i="4"/>
  <c r="D33" i="4" s="1"/>
  <c r="C32" i="4"/>
  <c r="D32" i="4" s="1"/>
  <c r="C31" i="4"/>
  <c r="D31" i="4" s="1"/>
  <c r="C30" i="4"/>
  <c r="D30" i="4" s="1"/>
  <c r="C29" i="4"/>
  <c r="D29" i="4" s="1"/>
  <c r="C28" i="4"/>
  <c r="D28" i="4" s="1"/>
  <c r="C27" i="4"/>
  <c r="D27" i="4" s="1"/>
  <c r="C26" i="4"/>
  <c r="D26" i="4" s="1"/>
  <c r="C25" i="4"/>
  <c r="D25" i="4" s="1"/>
  <c r="C24" i="4"/>
  <c r="D24" i="4" s="1"/>
  <c r="C23" i="4"/>
  <c r="D23" i="4" s="1"/>
  <c r="C22" i="4"/>
  <c r="D22" i="4" s="1"/>
  <c r="C21" i="4"/>
  <c r="D21" i="4" s="1"/>
  <c r="C20" i="4"/>
  <c r="D20" i="4" s="1"/>
  <c r="C19" i="4"/>
  <c r="D19" i="4" s="1"/>
  <c r="C18" i="4"/>
  <c r="D18" i="4" s="1"/>
  <c r="C17" i="4"/>
  <c r="D17" i="4" s="1"/>
  <c r="C16" i="4"/>
  <c r="D16" i="4" s="1"/>
  <c r="C15" i="4"/>
  <c r="D15" i="4" s="1"/>
  <c r="C14" i="4"/>
  <c r="D14" i="4" s="1"/>
  <c r="C13" i="4"/>
  <c r="D13" i="4" s="1"/>
  <c r="C12" i="4"/>
  <c r="D12" i="4" s="1"/>
  <c r="C11" i="4"/>
  <c r="D11" i="4" s="1"/>
  <c r="C10" i="4"/>
  <c r="D10" i="4" s="1"/>
  <c r="C9" i="4"/>
  <c r="D9" i="4" s="1"/>
  <c r="C8" i="4"/>
  <c r="D8" i="4" s="1"/>
  <c r="C7" i="4"/>
  <c r="D7" i="4" s="1"/>
  <c r="C6" i="4"/>
  <c r="D6" i="4" s="1"/>
  <c r="D46" i="4" s="1"/>
  <c r="C42" i="3"/>
  <c r="D42" i="3" s="1"/>
  <c r="C41" i="3"/>
  <c r="D41" i="3" s="1"/>
  <c r="C40" i="3"/>
  <c r="D40" i="3" s="1"/>
  <c r="C39" i="3"/>
  <c r="D39" i="3" s="1"/>
  <c r="C38" i="3"/>
  <c r="D38" i="3" s="1"/>
  <c r="C37" i="3"/>
  <c r="D37" i="3" s="1"/>
  <c r="C36" i="3"/>
  <c r="D36" i="3" s="1"/>
  <c r="C35" i="3"/>
  <c r="D35" i="3" s="1"/>
  <c r="C34" i="3"/>
  <c r="D34" i="3" s="1"/>
  <c r="C33" i="3"/>
  <c r="D33" i="3" s="1"/>
  <c r="C32" i="3"/>
  <c r="D32" i="3" s="1"/>
  <c r="C31" i="3"/>
  <c r="D31" i="3" s="1"/>
  <c r="C30" i="3"/>
  <c r="D30" i="3" s="1"/>
  <c r="C29" i="3"/>
  <c r="D29" i="3" s="1"/>
  <c r="C28" i="3"/>
  <c r="D28" i="3" s="1"/>
  <c r="C27" i="3"/>
  <c r="D27" i="3" s="1"/>
  <c r="C26" i="3"/>
  <c r="D26" i="3" s="1"/>
  <c r="C25" i="3"/>
  <c r="D25" i="3" s="1"/>
  <c r="C24" i="3"/>
  <c r="D24" i="3" s="1"/>
  <c r="C23" i="3"/>
  <c r="D23" i="3" s="1"/>
  <c r="C22" i="3"/>
  <c r="D22" i="3" s="1"/>
  <c r="C21" i="3"/>
  <c r="D21" i="3" s="1"/>
  <c r="C20" i="3"/>
  <c r="D20" i="3" s="1"/>
  <c r="C19" i="3"/>
  <c r="D19" i="3" s="1"/>
  <c r="C18" i="3"/>
  <c r="D18" i="3" s="1"/>
  <c r="C17" i="3"/>
  <c r="D17" i="3" s="1"/>
  <c r="C16" i="3"/>
  <c r="D16" i="3" s="1"/>
  <c r="C15" i="3"/>
  <c r="D15" i="3" s="1"/>
  <c r="C14" i="3"/>
  <c r="D14" i="3" s="1"/>
  <c r="C13" i="3"/>
  <c r="D13" i="3" s="1"/>
  <c r="C12" i="3"/>
  <c r="D12" i="3" s="1"/>
  <c r="C11" i="3"/>
  <c r="D11" i="3" s="1"/>
  <c r="C10" i="3"/>
  <c r="D10" i="3" s="1"/>
  <c r="C9" i="3"/>
  <c r="D9" i="3" s="1"/>
  <c r="C8" i="3"/>
  <c r="D8" i="3" s="1"/>
  <c r="C7" i="3"/>
  <c r="D7" i="3" s="1"/>
  <c r="C6" i="3"/>
  <c r="D6" i="3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D34" i="2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C39" i="1"/>
  <c r="D39" i="1" s="1"/>
  <c r="C40" i="1"/>
  <c r="D40" i="1" s="1"/>
  <c r="C41" i="1"/>
  <c r="D41" i="1" s="1"/>
  <c r="D44" i="3" l="1"/>
  <c r="D44" i="1"/>
</calcChain>
</file>

<file path=xl/sharedStrings.xml><?xml version="1.0" encoding="utf-8"?>
<sst xmlns="http://schemas.openxmlformats.org/spreadsheetml/2006/main" count="1816" uniqueCount="447">
  <si>
    <t>BP Cruise R/V Bellows May 2012</t>
  </si>
  <si>
    <t>Station D1: Bellows Cruise 5-5-2012</t>
  </si>
  <si>
    <t>Stub 2015</t>
  </si>
  <si>
    <t>Depth = surface</t>
  </si>
  <si>
    <t xml:space="preserve">volume (L) = </t>
  </si>
  <si>
    <t>Fields of view =</t>
  </si>
  <si>
    <t xml:space="preserve">% of filter = </t>
  </si>
  <si>
    <t>Species identifier</t>
  </si>
  <si>
    <t>Cells</t>
  </si>
  <si>
    <t>Cells/filter</t>
  </si>
  <si>
    <t>Cells/liter</t>
  </si>
  <si>
    <t>Cylindrotheca11373</t>
  </si>
  <si>
    <t>Guinardia 11375</t>
  </si>
  <si>
    <t>Chaetoceros11374</t>
  </si>
  <si>
    <t>Leptocylindrus11376</t>
  </si>
  <si>
    <t>Leptocylindrus danica</t>
  </si>
  <si>
    <t>Dinoflagellate11377</t>
  </si>
  <si>
    <t>Pseudonitzschia11378</t>
  </si>
  <si>
    <t>Pseudonitzschia11382</t>
  </si>
  <si>
    <t>Nitzschia11380</t>
  </si>
  <si>
    <t>Emiliana huxleyi</t>
  </si>
  <si>
    <t>Nitzschia11381</t>
  </si>
  <si>
    <t>Coronosphaera11384</t>
  </si>
  <si>
    <t>Guinardia11388</t>
  </si>
  <si>
    <t>Chaetoceros11390</t>
  </si>
  <si>
    <t>Nitzschia11391</t>
  </si>
  <si>
    <t>Chaetoceros9825</t>
  </si>
  <si>
    <t>Chaetoceros11392</t>
  </si>
  <si>
    <t>Chaetoceros10657</t>
  </si>
  <si>
    <t>Chaetoceros10931</t>
  </si>
  <si>
    <t>Umbellosphaera tenuis</t>
  </si>
  <si>
    <t>Hemiaulus sinensis</t>
  </si>
  <si>
    <t>Cyclotella choctawhatcheeana</t>
  </si>
  <si>
    <t>Chaetoceros didymus</t>
  </si>
  <si>
    <t>Chaetoceros10696</t>
  </si>
  <si>
    <t>Proboscia alata</t>
  </si>
  <si>
    <t>Syracosphaera11394</t>
  </si>
  <si>
    <t>Syracossphaera sp.</t>
  </si>
  <si>
    <t>Calyptrosphaera11395</t>
  </si>
  <si>
    <t>Nitzschia9006</t>
  </si>
  <si>
    <t>Guinardia sp.</t>
  </si>
  <si>
    <t>Chaetoceros10533</t>
  </si>
  <si>
    <t>Hayaster11396</t>
  </si>
  <si>
    <t>Thalassionema frauenfeldii</t>
  </si>
  <si>
    <t>Gephyrocapsa ericsonii</t>
  </si>
  <si>
    <t>TOTAL</t>
  </si>
  <si>
    <t>number of species</t>
  </si>
  <si>
    <t>Stub 2016</t>
  </si>
  <si>
    <t>Depth = 20 meters</t>
  </si>
  <si>
    <t>Nitzschia11408</t>
  </si>
  <si>
    <t>Nitzschia11409</t>
  </si>
  <si>
    <t>Pseudonitschia11410</t>
  </si>
  <si>
    <t>Mastogloia(Haslea) rostrata</t>
  </si>
  <si>
    <t>Fragilariopsis cf pseudonana</t>
  </si>
  <si>
    <t>Prorocentrum11412</t>
  </si>
  <si>
    <t>Coccolithus10525</t>
  </si>
  <si>
    <t>Rhadbdosphaera clavigera</t>
  </si>
  <si>
    <t>Chaetoceros messanensis</t>
  </si>
  <si>
    <t>Syracosphaera11413</t>
  </si>
  <si>
    <t>Dinoflagellate11414</t>
  </si>
  <si>
    <t>Syracosphaera10877</t>
  </si>
  <si>
    <t xml:space="preserve">Amphora sp. </t>
  </si>
  <si>
    <t>Cylindrotheca sp.</t>
  </si>
  <si>
    <t>Prorocentrum10465</t>
  </si>
  <si>
    <t>Gephyrocapsa8235</t>
  </si>
  <si>
    <t>Oxytoxum11417 (11418,11424)</t>
  </si>
  <si>
    <t>Periphyllosphaera11419</t>
  </si>
  <si>
    <t>Spore11422</t>
  </si>
  <si>
    <t>Prorocentrum11423</t>
  </si>
  <si>
    <t>Stub 2017</t>
  </si>
  <si>
    <t>Depth = 40 meters</t>
  </si>
  <si>
    <t>Cyclotella11430</t>
  </si>
  <si>
    <t>Lyrella11431</t>
  </si>
  <si>
    <t>Pseudonitzschia11432</t>
  </si>
  <si>
    <t>Nitzschia11433</t>
  </si>
  <si>
    <t>Syracosphaera11435</t>
  </si>
  <si>
    <t>Discosphaera10521</t>
  </si>
  <si>
    <t>Syracosphaera11440</t>
  </si>
  <si>
    <t>Acanthoica11441</t>
  </si>
  <si>
    <t>Holococcolith11444/11451</t>
  </si>
  <si>
    <t>Syracosphaera11445</t>
  </si>
  <si>
    <t>Thoracosphaera11447</t>
  </si>
  <si>
    <t>Opephora11448</t>
  </si>
  <si>
    <t>Oxytoxum11449</t>
  </si>
  <si>
    <t>Coscinodiscus11450</t>
  </si>
  <si>
    <t>Syracolithus11452</t>
  </si>
  <si>
    <t>Umbellosphaera irregularis</t>
  </si>
  <si>
    <t>Prorocentrum11453</t>
  </si>
  <si>
    <t>Calciosolenia11454</t>
  </si>
  <si>
    <t>Rhabdonema clavigera</t>
  </si>
  <si>
    <t>Coccolithus11455</t>
  </si>
  <si>
    <t>Corisphaera11456</t>
  </si>
  <si>
    <t>Alisphaera11457</t>
  </si>
  <si>
    <t>Thalassionema10864</t>
  </si>
  <si>
    <t>Stub 2018</t>
  </si>
  <si>
    <t>Depth = 50 meters</t>
  </si>
  <si>
    <t>Calciosolenia11471</t>
  </si>
  <si>
    <t>Syracosphaera11473</t>
  </si>
  <si>
    <t>Haslea11474</t>
  </si>
  <si>
    <t>Syracosphaera11478</t>
  </si>
  <si>
    <t>Algirosphaera11479</t>
  </si>
  <si>
    <t>Syracosphaera11481</t>
  </si>
  <si>
    <t>Michaelsarsia11482</t>
  </si>
  <si>
    <t>Thalassionema11483</t>
  </si>
  <si>
    <t>Guinardia11484</t>
  </si>
  <si>
    <t>Lorica11485</t>
  </si>
  <si>
    <t>Dictyota11486</t>
  </si>
  <si>
    <t>Chaetoceros11487</t>
  </si>
  <si>
    <t>Nitzschia11488</t>
  </si>
  <si>
    <t>Thalassiosira11489</t>
  </si>
  <si>
    <t>Unknown sphere (11490)</t>
  </si>
  <si>
    <t>Nitzschia11491</t>
  </si>
  <si>
    <t>Shionodiscus oestrupii</t>
  </si>
  <si>
    <t>Thalassiosira11493</t>
  </si>
  <si>
    <t>Hemiaulus11494</t>
  </si>
  <si>
    <t>Coccolithus11495</t>
  </si>
  <si>
    <t>Unknown sphere (11496)</t>
  </si>
  <si>
    <t>Chaetoceros11497</t>
  </si>
  <si>
    <t>Dinoflagellate11498</t>
  </si>
  <si>
    <t>Skeletonema sp.</t>
  </si>
  <si>
    <t>Syracosphaera11499</t>
  </si>
  <si>
    <t>Gephyrocapsa11500</t>
  </si>
  <si>
    <t>Associated image files (from filter)</t>
  </si>
  <si>
    <t>Pseudonitzschia11378, Pseudonitzschia11378a</t>
  </si>
  <si>
    <t>Shionodiscus11386</t>
  </si>
  <si>
    <t>Fragilariopsis pseudonana</t>
  </si>
  <si>
    <t>Fragilariopsis11389</t>
  </si>
  <si>
    <t>Nitzschia cf. sicula</t>
  </si>
  <si>
    <t>Oxytoxum11417, Oxytoxum11418, Oxytoxum11424</t>
  </si>
  <si>
    <t>Corisphaera11436, Corisphaera11443</t>
  </si>
  <si>
    <t xml:space="preserve">Nitzschia cf sicula </t>
  </si>
  <si>
    <t xml:space="preserve"> Mastogloia11437 </t>
  </si>
  <si>
    <t>Holococcolith11444, Holococcolith11451</t>
  </si>
  <si>
    <t>Nitzschia11446</t>
  </si>
  <si>
    <t>Nitzschia bicapitata</t>
  </si>
  <si>
    <t xml:space="preserve"> Mastogloia11437, Mastogloia11437a</t>
  </si>
  <si>
    <t>Alisphaera11457, Alisphaera11457a</t>
  </si>
  <si>
    <t>Florisphaera11460</t>
  </si>
  <si>
    <t>Florisphaera profunda</t>
  </si>
  <si>
    <t>Cyclotella11469</t>
  </si>
  <si>
    <t>Nitzschia11470</t>
  </si>
  <si>
    <t>Fragilariopsis11472</t>
  </si>
  <si>
    <t>Unknownsphere11496</t>
  </si>
  <si>
    <t>Unknownsphere11490</t>
  </si>
  <si>
    <t>Count conducted by Nienow 11-6-2012</t>
  </si>
  <si>
    <t>Count conducted by Nienow 11-13-2012</t>
  </si>
  <si>
    <t>Count conducted by Nienow 11-1-2012</t>
  </si>
  <si>
    <t>Count conducted by Nienow 10-30-2012</t>
  </si>
  <si>
    <t>Pseudonitzschia11382, Pseudonitzschia11382a</t>
  </si>
  <si>
    <t>Coronosphaera11384, Coronosphaera11384a</t>
  </si>
  <si>
    <t>Syracosphaera molischii</t>
  </si>
  <si>
    <t>Number</t>
  </si>
  <si>
    <t>Stub</t>
  </si>
  <si>
    <t>Source</t>
  </si>
  <si>
    <t>Instrument</t>
  </si>
  <si>
    <t>Magnification</t>
  </si>
  <si>
    <t>Tilt</t>
  </si>
  <si>
    <t>Genus/Description</t>
  </si>
  <si>
    <t>Species</t>
  </si>
  <si>
    <t>Second taxon</t>
  </si>
  <si>
    <t>Interesting features</t>
  </si>
  <si>
    <t>Note</t>
  </si>
  <si>
    <t>File Name</t>
  </si>
  <si>
    <t>Month photographed</t>
  </si>
  <si>
    <t>JEOL 6480LV</t>
  </si>
  <si>
    <t>Cylindrotheca</t>
  </si>
  <si>
    <t>Chaetoceros</t>
  </si>
  <si>
    <t>Guinardia</t>
  </si>
  <si>
    <t>Leptocylindrus</t>
  </si>
  <si>
    <t>dinoflagellate</t>
  </si>
  <si>
    <t>Pseudonitzschia</t>
  </si>
  <si>
    <t>Nitzschia</t>
  </si>
  <si>
    <t>Shionodiscus</t>
  </si>
  <si>
    <t>Haslea</t>
  </si>
  <si>
    <t>Fragilariopsis</t>
  </si>
  <si>
    <t>Syracosphaera</t>
  </si>
  <si>
    <t>molischii</t>
  </si>
  <si>
    <t>Calyptrosphaera</t>
  </si>
  <si>
    <t>Hayaster</t>
  </si>
  <si>
    <t>October, 2012</t>
  </si>
  <si>
    <t>oestrupii</t>
  </si>
  <si>
    <t>Pseudonitschia11410, Pseudonitschia11410a</t>
  </si>
  <si>
    <t>Periphyllosphaera11419, Periphyllosphaera11419a</t>
  </si>
  <si>
    <t>Prorocentrum</t>
  </si>
  <si>
    <t>coccolith</t>
  </si>
  <si>
    <t>Oxytoxum</t>
  </si>
  <si>
    <t>Periphyllophora</t>
  </si>
  <si>
    <t>spore</t>
  </si>
  <si>
    <t>November, 2012</t>
  </si>
  <si>
    <t>Corisphaera11436</t>
  </si>
  <si>
    <t>Cyclotella</t>
  </si>
  <si>
    <t>Lyrella</t>
  </si>
  <si>
    <t>Corisphaera</t>
  </si>
  <si>
    <t>Mastogloia</t>
  </si>
  <si>
    <t>Cocconeis</t>
  </si>
  <si>
    <t>Acanthoica</t>
  </si>
  <si>
    <t>holococcolith</t>
  </si>
  <si>
    <t>Thoracosphaera</t>
  </si>
  <si>
    <t>Opephora</t>
  </si>
  <si>
    <t>Coscinodiscus</t>
  </si>
  <si>
    <t>Syracolithus</t>
  </si>
  <si>
    <t>Calciosolenia</t>
  </si>
  <si>
    <t>Coccolithus</t>
  </si>
  <si>
    <t>Alisphaera</t>
  </si>
  <si>
    <t>Florisphaera</t>
  </si>
  <si>
    <t>profundans</t>
  </si>
  <si>
    <t>Haslea11474, Haslea11474a, Haslea11474b</t>
  </si>
  <si>
    <t>Calciosolenia11471, Calciosolenia11477</t>
  </si>
  <si>
    <t>Nitzschia11491, Nitzschia11491a</t>
  </si>
  <si>
    <t>Neodelphineis indica</t>
  </si>
  <si>
    <t>choctawhatcheeana</t>
  </si>
  <si>
    <t>pseudonana</t>
  </si>
  <si>
    <t>Michaelsarsia</t>
  </si>
  <si>
    <t>Thalassionema</t>
  </si>
  <si>
    <t>lorica</t>
  </si>
  <si>
    <t>Dictyota</t>
  </si>
  <si>
    <t>Thalassiosira</t>
  </si>
  <si>
    <t>unknownsphere</t>
  </si>
  <si>
    <t>Hemiaulus</t>
  </si>
  <si>
    <t>Gephyrocapsa</t>
  </si>
  <si>
    <t>Emiliania huxleyi</t>
  </si>
  <si>
    <t>Stub 2019</t>
  </si>
  <si>
    <t>Depth = 80 meters</t>
  </si>
  <si>
    <t>Nanoneis11524</t>
  </si>
  <si>
    <t>Pseudonitzschia11539</t>
  </si>
  <si>
    <t>Nitzschia11526</t>
  </si>
  <si>
    <t>Nitzschia11529</t>
  </si>
  <si>
    <t>Neodelphineis11532</t>
  </si>
  <si>
    <t>Detonula11533</t>
  </si>
  <si>
    <t>Thalassiosira oceanica</t>
  </si>
  <si>
    <t>Amphora11535</t>
  </si>
  <si>
    <t>Algirosphaera11542</t>
  </si>
  <si>
    <t>Nitzschia11536</t>
  </si>
  <si>
    <t>Thalassiosira11538</t>
  </si>
  <si>
    <t>Nitzschia11541</t>
  </si>
  <si>
    <t>Cylindrotheca sp</t>
  </si>
  <si>
    <t>Asteromphalus11543</t>
  </si>
  <si>
    <t>Navicula sp.</t>
  </si>
  <si>
    <t>Thalassiosira11546</t>
  </si>
  <si>
    <t>Thalassiosira11547</t>
  </si>
  <si>
    <t>Nitzschia11548</t>
  </si>
  <si>
    <t>Thalassiosira11549</t>
  </si>
  <si>
    <t>Umbilicosphaera8853</t>
  </si>
  <si>
    <t>Thalassiosira11550</t>
  </si>
  <si>
    <t>Stub 2020</t>
  </si>
  <si>
    <t>Depth = 100 meters</t>
  </si>
  <si>
    <t>Pseudonitzschia sp.</t>
  </si>
  <si>
    <t>Minidiscus trioculatus</t>
  </si>
  <si>
    <t>Fallacia11560</t>
  </si>
  <si>
    <t>Nanoneis haslea</t>
  </si>
  <si>
    <t>Cylindrotheca11561</t>
  </si>
  <si>
    <t>Minidiscus11562</t>
  </si>
  <si>
    <t>Thalassionema11563</t>
  </si>
  <si>
    <t>Gyrosigma11565</t>
  </si>
  <si>
    <t>Nitzschia11568</t>
  </si>
  <si>
    <t>Nanoneis11566</t>
  </si>
  <si>
    <t>Nitzschia11569</t>
  </si>
  <si>
    <t>Fragilariopsis cf. pseudonana</t>
  </si>
  <si>
    <t>Nitzschia11570</t>
  </si>
  <si>
    <t>Asteromphalus11571</t>
  </si>
  <si>
    <t>Diploneis sp</t>
  </si>
  <si>
    <t>Thalassiosira11572</t>
  </si>
  <si>
    <t>Nitzschia11573</t>
  </si>
  <si>
    <t>Thalassiosira11574</t>
  </si>
  <si>
    <t>Stub 2021</t>
  </si>
  <si>
    <t>Depth = 120 meters</t>
  </si>
  <si>
    <t>Pseudonitzschia sp</t>
  </si>
  <si>
    <t>Nitzschia11575</t>
  </si>
  <si>
    <t>Neodelphineis indica (11578)</t>
  </si>
  <si>
    <t>radiolarian11579</t>
  </si>
  <si>
    <t>Nitzschia11580</t>
  </si>
  <si>
    <t>Umbilicosphaera sibogae</t>
  </si>
  <si>
    <t>Thalassiosira11582</t>
  </si>
  <si>
    <t>Tryblionella11583</t>
  </si>
  <si>
    <t>Chaetoceros9875</t>
  </si>
  <si>
    <t>Amphora11584</t>
  </si>
  <si>
    <t>Nitzschia11585</t>
  </si>
  <si>
    <t>Nitzschia11586</t>
  </si>
  <si>
    <t>Nitzschia girdle</t>
  </si>
  <si>
    <t>Syracosphaera11587</t>
  </si>
  <si>
    <t>Thalassionema11588</t>
  </si>
  <si>
    <t>Algirosphaera11590</t>
  </si>
  <si>
    <t>Periphyllophora11591</t>
  </si>
  <si>
    <t>Calciodiscus11592</t>
  </si>
  <si>
    <t>Thoracosphaera11595</t>
  </si>
  <si>
    <t>Guinardia11596</t>
  </si>
  <si>
    <t>Nitzschia11597</t>
  </si>
  <si>
    <t>Stub 2022</t>
  </si>
  <si>
    <t>Depth = 160 meters</t>
  </si>
  <si>
    <t>Thalassionema11598</t>
  </si>
  <si>
    <t>Nitzschia11602</t>
  </si>
  <si>
    <t>Neodelphineis11603</t>
  </si>
  <si>
    <t>Nitzschia11605,116070</t>
  </si>
  <si>
    <t>girdle</t>
  </si>
  <si>
    <t>Nitzschia long</t>
  </si>
  <si>
    <t>Nitzschia11606</t>
  </si>
  <si>
    <t>Tryblionella11608</t>
  </si>
  <si>
    <t>Stub 2023</t>
  </si>
  <si>
    <t>Depth = 200 meters</t>
  </si>
  <si>
    <t>Nitzschia11616</t>
  </si>
  <si>
    <t>Thalassionema11617</t>
  </si>
  <si>
    <t>Pseudonitzschia11619</t>
  </si>
  <si>
    <t>Nitzschia11621</t>
  </si>
  <si>
    <t>Nitzschia girdle medium</t>
  </si>
  <si>
    <t>Nitzschia11625</t>
  </si>
  <si>
    <t>Fallacia11627</t>
  </si>
  <si>
    <t>Neodelphineis11629</t>
  </si>
  <si>
    <t>spore11628</t>
  </si>
  <si>
    <t>Stub 2024</t>
  </si>
  <si>
    <t>Depth = 820 meters</t>
  </si>
  <si>
    <t>Cocconeis11631</t>
  </si>
  <si>
    <t>Nitzschia11636</t>
  </si>
  <si>
    <t>Nitzschia11638</t>
  </si>
  <si>
    <t>VSU--SEM JEOL 640LV</t>
  </si>
  <si>
    <t>Discosphaera</t>
  </si>
  <si>
    <t>Umbellosphaera</t>
  </si>
  <si>
    <t>sicula</t>
  </si>
  <si>
    <t>bicapitata</t>
  </si>
  <si>
    <t>Nanoneis</t>
  </si>
  <si>
    <t>haslea</t>
  </si>
  <si>
    <t>December</t>
  </si>
  <si>
    <t>Minidiscus</t>
  </si>
  <si>
    <t>trioculatus</t>
  </si>
  <si>
    <t>oceanica</t>
  </si>
  <si>
    <t>monoprocyclus</t>
  </si>
  <si>
    <t>Neodelphineis</t>
  </si>
  <si>
    <t>Detonula</t>
  </si>
  <si>
    <t>Amphora</t>
  </si>
  <si>
    <t>Algirosphaera</t>
  </si>
  <si>
    <t>Asteromphalus</t>
  </si>
  <si>
    <t>Fallacia</t>
  </si>
  <si>
    <t>Gyrosigma</t>
  </si>
  <si>
    <t>Field-of-view</t>
  </si>
  <si>
    <t>Delphineis</t>
  </si>
  <si>
    <t>indica</t>
  </si>
  <si>
    <t>radiolarian</t>
  </si>
  <si>
    <t>Tryblionella</t>
  </si>
  <si>
    <t>Calcidiscus</t>
  </si>
  <si>
    <t>branchy</t>
  </si>
  <si>
    <t>arcuate</t>
  </si>
  <si>
    <t>Synedra</t>
  </si>
  <si>
    <t>curved</t>
  </si>
  <si>
    <t>landscape</t>
  </si>
  <si>
    <t>rotula</t>
  </si>
  <si>
    <t>huxleyii</t>
  </si>
  <si>
    <t>Odontella</t>
  </si>
  <si>
    <t>Umbellosphaera10808</t>
  </si>
  <si>
    <t>Leptocylindrus10811</t>
  </si>
  <si>
    <t>Images</t>
  </si>
  <si>
    <t>Nanoneis11519, Nanoneis11519a</t>
  </si>
  <si>
    <t>Florisphaera11521, FLorisphaera11522</t>
  </si>
  <si>
    <t>Minindiscus11523</t>
  </si>
  <si>
    <t>Nitzschia11525</t>
  </si>
  <si>
    <t>Gephyrocapsa11528</t>
  </si>
  <si>
    <t>Nitzschia11529, Nitzschia11529</t>
  </si>
  <si>
    <t>Thalassiosira11531</t>
  </si>
  <si>
    <t>Fragilariopsis11534</t>
  </si>
  <si>
    <t>Nitzschia11536, Nitzschia11536a</t>
  </si>
  <si>
    <t>Fragilariopsis11544, Fragilariopsis11544a</t>
  </si>
  <si>
    <t>Thalassionema11563, Thalassionema11563a</t>
  </si>
  <si>
    <t>Nitzschia11575, Nitzschia11575a, Nitzschia11575b</t>
  </si>
  <si>
    <t>Neodelphineis11578</t>
  </si>
  <si>
    <t>Umbilicosphaera11581</t>
  </si>
  <si>
    <t>Thalassionema11588, Thalassionema11588a</t>
  </si>
  <si>
    <t>Thalassiosira11599</t>
  </si>
  <si>
    <t>Neodelphineis11601</t>
  </si>
  <si>
    <t>Nanoneis11604</t>
  </si>
  <si>
    <t>Nitzschia11605, NItzschia11607</t>
  </si>
  <si>
    <t>spore11600, spore11609</t>
  </si>
  <si>
    <t>Synedra11610, Synedra11610a, Synedra11610b, Synedra11610c</t>
  </si>
  <si>
    <t>Minidiscus11615</t>
  </si>
  <si>
    <t>Nitszchia11616</t>
  </si>
  <si>
    <t>Thorosphaera11618</t>
  </si>
  <si>
    <t>Thalassiosira11620</t>
  </si>
  <si>
    <t>Thalassiosira11622</t>
  </si>
  <si>
    <t>spore11624</t>
  </si>
  <si>
    <t>Fragilariopsis11626</t>
  </si>
  <si>
    <t>Emiliania11632</t>
  </si>
  <si>
    <t>Gephyrocapsa11634</t>
  </si>
  <si>
    <t>Shionodiscus11635</t>
  </si>
  <si>
    <t>Minidiscus11637</t>
  </si>
  <si>
    <t>spore11639</t>
  </si>
  <si>
    <t>Emiliania</t>
  </si>
  <si>
    <t>Mastogloia capitata</t>
  </si>
  <si>
    <t>Mastogloia11387</t>
  </si>
  <si>
    <t>tenuis</t>
  </si>
  <si>
    <t>tubifera</t>
  </si>
  <si>
    <t>capitata</t>
  </si>
  <si>
    <t>Coronosphaera</t>
  </si>
  <si>
    <t>Wigwamma11415</t>
  </si>
  <si>
    <t>Wigwamma11415, Wigwamma11415a</t>
  </si>
  <si>
    <t>Wigwamma</t>
  </si>
  <si>
    <t>Prorocentrum11442</t>
  </si>
  <si>
    <t>Prorcentrum11442</t>
  </si>
  <si>
    <t>Discosphaera tubifera</t>
  </si>
  <si>
    <t>profunda</t>
  </si>
  <si>
    <t>Leptocylindrus mediterraneus</t>
  </si>
  <si>
    <t>Nanoneis sp.</t>
  </si>
  <si>
    <t xml:space="preserve">Florisphaera profunda </t>
  </si>
  <si>
    <t xml:space="preserve">Minidiscus trioculatus </t>
  </si>
  <si>
    <t>Nitzschia bicapita</t>
  </si>
  <si>
    <t xml:space="preserve">Fragilariopsis pseudonana </t>
  </si>
  <si>
    <t>Thalassiosira monoporocylus</t>
  </si>
  <si>
    <t>Gephyrocapsa oceanica</t>
  </si>
  <si>
    <t>Fragilariopsis ossiformis</t>
  </si>
  <si>
    <t>monoporrocyclus</t>
  </si>
  <si>
    <t>ossiformis</t>
  </si>
  <si>
    <t>Nitzschia11527</t>
  </si>
  <si>
    <t>Octactis octonaria</t>
  </si>
  <si>
    <t>Pseudonitzschia11539, Pseudonitzschia11539a</t>
  </si>
  <si>
    <t>chilensis</t>
  </si>
  <si>
    <t>Minidiscus chilensis</t>
  </si>
  <si>
    <t>arachne</t>
  </si>
  <si>
    <t>Asteromphalus arachne</t>
  </si>
  <si>
    <t>Umbilicosphaera</t>
  </si>
  <si>
    <t>sibogae</t>
  </si>
  <si>
    <t>mediterraneus</t>
  </si>
  <si>
    <t>Rhabdosphaera</t>
  </si>
  <si>
    <t>Rhabdosphaera11594</t>
  </si>
  <si>
    <t>Leptocylindrus11593</t>
  </si>
  <si>
    <t>Thalassiosira monoporocyclus</t>
  </si>
  <si>
    <t xml:space="preserve">Neodelphineis indica </t>
  </si>
  <si>
    <t xml:space="preserve">Chaetoceros spore </t>
  </si>
  <si>
    <t>Synedra toxoneides</t>
  </si>
  <si>
    <t>toxoneides</t>
  </si>
  <si>
    <t>monoporocyclus</t>
  </si>
  <si>
    <t>Thorosphaera flabellata</t>
  </si>
  <si>
    <t xml:space="preserve">Thalassiosira monoporocyclus </t>
  </si>
  <si>
    <t>Thalassiosira rotula</t>
  </si>
  <si>
    <t>Chaetoceros spore</t>
  </si>
  <si>
    <t>BP project, Bellows Cruise 5-6-2012, Station D1, surface, filter</t>
  </si>
  <si>
    <t>BP project, Bellows Cruise 5-6-2012, Station D1, 20 meters, filter</t>
  </si>
  <si>
    <t>BP project, Bellows Cruise 5-6-2012, Station D1, 40 meters, filter</t>
  </si>
  <si>
    <t>BP project, Bellows Cruise 5-6-2012, Station D1, 50 meters, filter</t>
  </si>
  <si>
    <t>BP project, Bellows Cruise 5-6-2012, Station D1, 80 meters, filter</t>
  </si>
  <si>
    <t>BP project, Bellows Cruise 5-6-2012, Station D1, 100 meters, filter</t>
  </si>
  <si>
    <t>BP prject, Bellows  Cruise 5-6-2012, Station D1, 120 meters, filter</t>
  </si>
  <si>
    <t>BP project Bellows Cruise 5-6-2012, Station D1, 160 meters, filter</t>
  </si>
  <si>
    <t>BP project Bellows Cruise 5-6-2012, Station D1, 200 meters, filter</t>
  </si>
  <si>
    <t>BP project Bellows Cruise 5-6-2012, Station D1, 820 meters, filter</t>
  </si>
  <si>
    <t>Calciopappus rigidus</t>
  </si>
  <si>
    <t>Calciopappus11480</t>
  </si>
  <si>
    <t>Calciopappus</t>
  </si>
  <si>
    <t>rigidus</t>
  </si>
  <si>
    <t>Canistrolithus</t>
  </si>
  <si>
    <t>Canistrolithus11459</t>
  </si>
  <si>
    <t>Canistrolithus11421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</si>
</sst>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.000%"/>
    <numFmt numFmtId="166" formatCode="m/d/yy"/>
    <numFmt numFmtId="167" formatCode="[$-409]mmmm\-yy;@"/>
    <numFmt numFmtId="168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5" fontId="2" fillId="0" borderId="0" xfId="2" applyNumberFormat="1" applyFont="1" applyAlignment="1">
      <alignment horizontal="center"/>
    </xf>
    <xf numFmtId="3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37" fontId="2" fillId="0" borderId="0" xfId="1" applyNumberFormat="1" applyFont="1" applyAlignment="1">
      <alignment horizontal="center" vertical="center"/>
    </xf>
    <xf numFmtId="3" fontId="0" fillId="0" borderId="0" xfId="0" applyNumberFormat="1" applyAlignment="1">
      <alignment horizontal="center"/>
    </xf>
    <xf numFmtId="3" fontId="0" fillId="0" borderId="0" xfId="1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1" applyNumberFormat="1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0" fillId="0" borderId="0" xfId="0" applyNumberFormat="1" applyAlignment="1">
      <alignment horizontal="center"/>
    </xf>
    <xf numFmtId="166" fontId="0" fillId="0" borderId="0" xfId="0" applyNumberFormat="1" applyAlignment="1"/>
    <xf numFmtId="166" fontId="0" fillId="0" borderId="0" xfId="0" applyNumberFormat="1" applyAlignment="1">
      <alignment horizontal="center"/>
    </xf>
    <xf numFmtId="167" fontId="0" fillId="0" borderId="0" xfId="0" applyNumberFormat="1"/>
    <xf numFmtId="168" fontId="0" fillId="0" borderId="0" xfId="0" applyNumberFormat="1" applyAlignment="1">
      <alignment horizontal="center"/>
    </xf>
    <xf numFmtId="0" fontId="0" fillId="2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2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7" fontId="0" fillId="0" borderId="0" xfId="0" applyNumberFormat="1" applyFill="1"/>
    <xf numFmtId="3" fontId="2" fillId="0" borderId="0" xfId="1" applyNumberFormat="1" applyFont="1" applyFill="1" applyAlignment="1">
      <alignment horizontal="center" vertical="center"/>
    </xf>
    <xf numFmtId="37" fontId="2" fillId="0" borderId="0" xfId="1" applyNumberFormat="1" applyFont="1" applyFill="1" applyAlignment="1">
      <alignment horizontal="center"/>
    </xf>
    <xf numFmtId="0" fontId="2" fillId="0" borderId="0" xfId="0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opLeftCell="A10" workbookViewId="0">
      <selection activeCell="A34" sqref="A34"/>
    </sheetView>
  </sheetViews>
  <sheetFormatPr defaultRowHeight="15" x14ac:dyDescent="0.25"/>
  <cols>
    <col min="1" max="1" width="34.7109375" customWidth="1"/>
    <col min="2" max="2" width="17.28515625" customWidth="1"/>
    <col min="3" max="3" width="16" customWidth="1"/>
    <col min="5" max="5" width="4" customWidth="1"/>
    <col min="6" max="6" width="20.140625" customWidth="1"/>
  </cols>
  <sheetData>
    <row r="1" spans="1:6" x14ac:dyDescent="0.25">
      <c r="A1" s="1" t="s">
        <v>0</v>
      </c>
      <c r="B1" s="2"/>
      <c r="C1" s="3"/>
      <c r="D1" s="4"/>
    </row>
    <row r="2" spans="1:6" x14ac:dyDescent="0.25">
      <c r="A2" s="1" t="s">
        <v>1</v>
      </c>
      <c r="B2" s="17" t="s">
        <v>147</v>
      </c>
      <c r="C2" s="3"/>
      <c r="D2" s="5"/>
    </row>
    <row r="3" spans="1:6" x14ac:dyDescent="0.25">
      <c r="A3" t="s">
        <v>3</v>
      </c>
      <c r="B3" s="9" t="s">
        <v>2</v>
      </c>
      <c r="C3" s="3" t="s">
        <v>4</v>
      </c>
      <c r="D3" s="5">
        <v>1</v>
      </c>
    </row>
    <row r="4" spans="1:6" x14ac:dyDescent="0.25">
      <c r="A4" s="1" t="s">
        <v>5</v>
      </c>
      <c r="B4" s="2">
        <v>333</v>
      </c>
      <c r="C4" s="3" t="s">
        <v>6</v>
      </c>
      <c r="D4" s="6">
        <f>+B4/60030</f>
        <v>5.5472263868065969E-3</v>
      </c>
    </row>
    <row r="5" spans="1:6" x14ac:dyDescent="0.25">
      <c r="A5" s="1" t="s">
        <v>7</v>
      </c>
      <c r="B5" s="2" t="s">
        <v>8</v>
      </c>
      <c r="C5" s="3" t="s">
        <v>9</v>
      </c>
      <c r="D5" s="5" t="s">
        <v>10</v>
      </c>
      <c r="F5" t="s">
        <v>122</v>
      </c>
    </row>
    <row r="6" spans="1:6" x14ac:dyDescent="0.25">
      <c r="A6" s="1" t="s">
        <v>11</v>
      </c>
      <c r="B6" s="2">
        <v>9</v>
      </c>
      <c r="C6" s="7">
        <f>+B6/D4</f>
        <v>1622.4324324324323</v>
      </c>
      <c r="D6" s="8">
        <f>+C6/D3</f>
        <v>1622.4324324324323</v>
      </c>
      <c r="F6" s="1" t="s">
        <v>11</v>
      </c>
    </row>
    <row r="7" spans="1:6" x14ac:dyDescent="0.25">
      <c r="A7" s="1" t="s">
        <v>12</v>
      </c>
      <c r="B7" s="2">
        <v>10</v>
      </c>
      <c r="C7" s="7">
        <f>+B7/D4</f>
        <v>1802.7027027027027</v>
      </c>
      <c r="D7" s="8">
        <f>+C7/D3</f>
        <v>1802.7027027027027</v>
      </c>
      <c r="F7" s="1" t="s">
        <v>12</v>
      </c>
    </row>
    <row r="8" spans="1:6" x14ac:dyDescent="0.25">
      <c r="A8" s="1" t="s">
        <v>13</v>
      </c>
      <c r="B8" s="2">
        <v>37</v>
      </c>
      <c r="C8" s="7">
        <f>+B8/D4</f>
        <v>6670</v>
      </c>
      <c r="D8" s="8">
        <f>+C8/D3</f>
        <v>6670</v>
      </c>
      <c r="F8" s="1" t="s">
        <v>13</v>
      </c>
    </row>
    <row r="9" spans="1:6" x14ac:dyDescent="0.25">
      <c r="A9" s="1" t="s">
        <v>14</v>
      </c>
      <c r="B9" s="2">
        <v>9</v>
      </c>
      <c r="C9" s="7">
        <f>+B9/D4</f>
        <v>1622.4324324324323</v>
      </c>
      <c r="D9" s="8">
        <f>+C9/D3</f>
        <v>1622.4324324324323</v>
      </c>
      <c r="F9" s="1" t="s">
        <v>14</v>
      </c>
    </row>
    <row r="10" spans="1:6" x14ac:dyDescent="0.25">
      <c r="A10" s="1" t="s">
        <v>15</v>
      </c>
      <c r="B10" s="2">
        <v>158</v>
      </c>
      <c r="C10" s="7">
        <f>+B10/D4</f>
        <v>28482.702702702703</v>
      </c>
      <c r="D10" s="8">
        <f>+C10/D3</f>
        <v>28482.702702702703</v>
      </c>
      <c r="F10" s="24" t="s">
        <v>347</v>
      </c>
    </row>
    <row r="11" spans="1:6" x14ac:dyDescent="0.25">
      <c r="A11" s="1" t="s">
        <v>16</v>
      </c>
      <c r="B11" s="2">
        <v>2</v>
      </c>
      <c r="C11" s="7">
        <f>+B11/D4</f>
        <v>360.54054054054052</v>
      </c>
      <c r="D11" s="8">
        <f>+C11/D3</f>
        <v>360.54054054054052</v>
      </c>
      <c r="F11" s="1" t="s">
        <v>16</v>
      </c>
    </row>
    <row r="12" spans="1:6" x14ac:dyDescent="0.25">
      <c r="A12" s="1" t="s">
        <v>17</v>
      </c>
      <c r="B12" s="2">
        <v>8</v>
      </c>
      <c r="C12" s="7">
        <f>+B12/D4</f>
        <v>1442.1621621621621</v>
      </c>
      <c r="D12" s="8">
        <f>+C12/D3</f>
        <v>1442.1621621621621</v>
      </c>
      <c r="F12" s="1" t="s">
        <v>123</v>
      </c>
    </row>
    <row r="13" spans="1:6" x14ac:dyDescent="0.25">
      <c r="A13" s="1" t="s">
        <v>18</v>
      </c>
      <c r="B13" s="2">
        <v>70</v>
      </c>
      <c r="C13" s="7">
        <f>+B13/D4</f>
        <v>12618.918918918918</v>
      </c>
      <c r="D13" s="8">
        <f>+C13/D3</f>
        <v>12618.918918918918</v>
      </c>
      <c r="F13" s="1" t="s">
        <v>148</v>
      </c>
    </row>
    <row r="14" spans="1:6" x14ac:dyDescent="0.25">
      <c r="A14" s="1" t="s">
        <v>19</v>
      </c>
      <c r="B14" s="2">
        <v>1</v>
      </c>
      <c r="C14" s="7">
        <f>+B14/D4</f>
        <v>180.27027027027026</v>
      </c>
      <c r="D14" s="8">
        <f>+C14/D3</f>
        <v>180.27027027027026</v>
      </c>
      <c r="F14" s="1" t="s">
        <v>19</v>
      </c>
    </row>
    <row r="15" spans="1:6" x14ac:dyDescent="0.25">
      <c r="A15" s="1" t="s">
        <v>220</v>
      </c>
      <c r="B15" s="2">
        <v>49</v>
      </c>
      <c r="C15" s="7">
        <f>+B15/D4</f>
        <v>8833.2432432432433</v>
      </c>
      <c r="D15" s="8">
        <f>+C15/D3</f>
        <v>8833.2432432432433</v>
      </c>
    </row>
    <row r="16" spans="1:6" x14ac:dyDescent="0.25">
      <c r="A16" s="1" t="s">
        <v>21</v>
      </c>
      <c r="B16" s="2">
        <v>3</v>
      </c>
      <c r="C16" s="7">
        <f>+B16/D4</f>
        <v>540.81081081081084</v>
      </c>
      <c r="D16" s="8">
        <f>+C16/D3</f>
        <v>540.81081081081084</v>
      </c>
      <c r="F16" s="1" t="s">
        <v>21</v>
      </c>
    </row>
    <row r="17" spans="1:7" x14ac:dyDescent="0.25">
      <c r="A17" s="1" t="s">
        <v>22</v>
      </c>
      <c r="B17" s="2">
        <v>2</v>
      </c>
      <c r="C17" s="7">
        <f>+B17/D4</f>
        <v>360.54054054054052</v>
      </c>
      <c r="D17" s="8">
        <f>+C17/D3</f>
        <v>360.54054054054052</v>
      </c>
      <c r="F17" s="1" t="s">
        <v>149</v>
      </c>
    </row>
    <row r="18" spans="1:7" x14ac:dyDescent="0.25">
      <c r="A18" s="1" t="s">
        <v>112</v>
      </c>
      <c r="B18" s="2">
        <v>4</v>
      </c>
      <c r="C18" s="7">
        <f>+B18/D4</f>
        <v>721.08108108108104</v>
      </c>
      <c r="D18" s="8">
        <f>+C18/D3</f>
        <v>721.08108108108104</v>
      </c>
      <c r="F18" s="1" t="s">
        <v>124</v>
      </c>
    </row>
    <row r="19" spans="1:7" x14ac:dyDescent="0.25">
      <c r="A19" s="1" t="s">
        <v>383</v>
      </c>
      <c r="B19" s="2">
        <v>4</v>
      </c>
      <c r="C19" s="7">
        <f>+B19/D4</f>
        <v>721.08108108108104</v>
      </c>
      <c r="D19" s="8">
        <f>+C19/D3</f>
        <v>721.08108108108104</v>
      </c>
      <c r="F19" s="1" t="s">
        <v>384</v>
      </c>
    </row>
    <row r="20" spans="1:7" x14ac:dyDescent="0.25">
      <c r="A20" s="1" t="s">
        <v>23</v>
      </c>
      <c r="B20" s="2">
        <v>3</v>
      </c>
      <c r="C20" s="7">
        <f>+B20/D4</f>
        <v>540.81081081081084</v>
      </c>
      <c r="D20" s="8">
        <f>+C20/D3</f>
        <v>540.81081081081084</v>
      </c>
      <c r="F20" s="1" t="s">
        <v>23</v>
      </c>
    </row>
    <row r="21" spans="1:7" x14ac:dyDescent="0.25">
      <c r="A21" s="1" t="s">
        <v>125</v>
      </c>
      <c r="B21" s="2">
        <v>10</v>
      </c>
      <c r="C21" s="7">
        <f>+B21/D4</f>
        <v>1802.7027027027027</v>
      </c>
      <c r="D21" s="8">
        <f>+C21/D3</f>
        <v>1802.7027027027027</v>
      </c>
      <c r="F21" s="1" t="s">
        <v>126</v>
      </c>
    </row>
    <row r="22" spans="1:7" x14ac:dyDescent="0.25">
      <c r="A22" s="1" t="s">
        <v>24</v>
      </c>
      <c r="B22" s="2">
        <v>1</v>
      </c>
      <c r="C22" s="7">
        <f>+B22/D4</f>
        <v>180.27027027027026</v>
      </c>
      <c r="D22" s="8">
        <f>+C22/D3</f>
        <v>180.27027027027026</v>
      </c>
      <c r="F22" s="1" t="s">
        <v>24</v>
      </c>
    </row>
    <row r="23" spans="1:7" x14ac:dyDescent="0.25">
      <c r="A23" s="1" t="s">
        <v>25</v>
      </c>
      <c r="B23" s="2">
        <v>1</v>
      </c>
      <c r="C23" s="7">
        <f>+B23/D4</f>
        <v>180.27027027027026</v>
      </c>
      <c r="D23" s="8">
        <f>+C23/D3</f>
        <v>180.27027027027026</v>
      </c>
      <c r="F23" s="1" t="s">
        <v>25</v>
      </c>
    </row>
    <row r="24" spans="1:7" x14ac:dyDescent="0.25">
      <c r="A24" s="1" t="s">
        <v>26</v>
      </c>
      <c r="B24" s="2">
        <v>4</v>
      </c>
      <c r="C24" s="7">
        <f>+B24/D4</f>
        <v>721.08108108108104</v>
      </c>
      <c r="D24" s="8">
        <f>+C24/D3</f>
        <v>721.08108108108104</v>
      </c>
      <c r="G24" s="1"/>
    </row>
    <row r="25" spans="1:7" x14ac:dyDescent="0.25">
      <c r="A25" s="1" t="s">
        <v>27</v>
      </c>
      <c r="B25" s="2">
        <v>5</v>
      </c>
      <c r="C25" s="7">
        <f>+B25/D4</f>
        <v>901.35135135135135</v>
      </c>
      <c r="D25" s="8">
        <f>+C25/D3</f>
        <v>901.35135135135135</v>
      </c>
      <c r="F25" s="1" t="s">
        <v>27</v>
      </c>
    </row>
    <row r="26" spans="1:7" x14ac:dyDescent="0.25">
      <c r="A26" s="1" t="s">
        <v>28</v>
      </c>
      <c r="B26" s="2">
        <v>6</v>
      </c>
      <c r="C26" s="7">
        <f>+B26/D4</f>
        <v>1081.6216216216217</v>
      </c>
      <c r="D26" s="8">
        <f>+C26/D3</f>
        <v>1081.6216216216217</v>
      </c>
      <c r="G26" s="1"/>
    </row>
    <row r="27" spans="1:7" x14ac:dyDescent="0.25">
      <c r="A27" s="1" t="s">
        <v>29</v>
      </c>
      <c r="B27" s="2">
        <v>3</v>
      </c>
      <c r="C27" s="7">
        <f>+B27/D4</f>
        <v>540.81081081081084</v>
      </c>
      <c r="D27" s="8">
        <f>+C27/D3</f>
        <v>540.81081081081084</v>
      </c>
      <c r="G27" s="1"/>
    </row>
    <row r="28" spans="1:7" x14ac:dyDescent="0.25">
      <c r="A28" s="1" t="s">
        <v>30</v>
      </c>
      <c r="B28" s="2">
        <v>5</v>
      </c>
      <c r="C28" s="7">
        <f>+B28/D4</f>
        <v>901.35135135135135</v>
      </c>
      <c r="D28" s="8">
        <f>+C28/D3</f>
        <v>901.35135135135135</v>
      </c>
      <c r="F28" s="28" t="s">
        <v>346</v>
      </c>
    </row>
    <row r="29" spans="1:7" x14ac:dyDescent="0.25">
      <c r="A29" s="1" t="s">
        <v>31</v>
      </c>
      <c r="B29" s="2">
        <v>5</v>
      </c>
      <c r="C29" s="7">
        <f>+B29/D4</f>
        <v>901.35135135135135</v>
      </c>
      <c r="D29" s="8">
        <f>+C29/D3</f>
        <v>901.35135135135135</v>
      </c>
    </row>
    <row r="30" spans="1:7" x14ac:dyDescent="0.25">
      <c r="A30" s="1" t="s">
        <v>32</v>
      </c>
      <c r="B30" s="2">
        <v>4</v>
      </c>
      <c r="C30" s="7">
        <f>+B30/D4</f>
        <v>721.08108108108104</v>
      </c>
      <c r="D30" s="8">
        <f>+C30/D3</f>
        <v>721.08108108108104</v>
      </c>
    </row>
    <row r="31" spans="1:7" x14ac:dyDescent="0.25">
      <c r="A31" s="1" t="s">
        <v>33</v>
      </c>
      <c r="B31" s="2">
        <v>1</v>
      </c>
      <c r="C31" s="7">
        <f>+B31/D4</f>
        <v>180.27027027027026</v>
      </c>
      <c r="D31" s="8">
        <f>+C31/D3</f>
        <v>180.27027027027026</v>
      </c>
    </row>
    <row r="32" spans="1:7" x14ac:dyDescent="0.25">
      <c r="A32" s="1" t="s">
        <v>34</v>
      </c>
      <c r="B32" s="2">
        <v>2</v>
      </c>
      <c r="C32" s="7">
        <f>+B32/D4</f>
        <v>360.54054054054052</v>
      </c>
      <c r="D32" s="8">
        <f>+C32/D3</f>
        <v>360.54054054054052</v>
      </c>
      <c r="G32" s="1"/>
    </row>
    <row r="33" spans="1:7" x14ac:dyDescent="0.25">
      <c r="A33" s="1" t="s">
        <v>35</v>
      </c>
      <c r="B33" s="2">
        <v>4</v>
      </c>
      <c r="C33" s="7">
        <f>+B33/D4</f>
        <v>721.08108108108104</v>
      </c>
      <c r="D33" s="8">
        <f>+C33/D3</f>
        <v>721.08108108108104</v>
      </c>
    </row>
    <row r="34" spans="1:7" x14ac:dyDescent="0.25">
      <c r="A34" s="1" t="s">
        <v>150</v>
      </c>
      <c r="B34" s="2">
        <v>1</v>
      </c>
      <c r="C34" s="7">
        <f>+B34/D4</f>
        <v>180.27027027027026</v>
      </c>
      <c r="D34" s="8">
        <f>+C34/D3</f>
        <v>180.27027027027026</v>
      </c>
      <c r="F34" s="1" t="s">
        <v>36</v>
      </c>
    </row>
    <row r="35" spans="1:7" x14ac:dyDescent="0.25">
      <c r="A35" s="1" t="s">
        <v>37</v>
      </c>
      <c r="B35" s="2">
        <v>2</v>
      </c>
      <c r="C35" s="7">
        <f>+B35/D4</f>
        <v>360.54054054054052</v>
      </c>
      <c r="D35" s="8">
        <f>+C35/D3</f>
        <v>360.54054054054052</v>
      </c>
    </row>
    <row r="36" spans="1:7" x14ac:dyDescent="0.25">
      <c r="A36" s="1" t="s">
        <v>38</v>
      </c>
      <c r="B36" s="2">
        <v>1</v>
      </c>
      <c r="C36" s="7">
        <f>+B36/D4</f>
        <v>180.27027027027026</v>
      </c>
      <c r="D36" s="8">
        <f>+C36/D3</f>
        <v>180.27027027027026</v>
      </c>
      <c r="F36" s="1" t="s">
        <v>38</v>
      </c>
      <c r="G36" s="1"/>
    </row>
    <row r="37" spans="1:7" x14ac:dyDescent="0.25">
      <c r="A37" s="1" t="s">
        <v>39</v>
      </c>
      <c r="B37" s="2">
        <v>1</v>
      </c>
      <c r="C37" s="7">
        <f>+B37/D4</f>
        <v>180.27027027027026</v>
      </c>
      <c r="D37" s="8">
        <f>+C37/D3</f>
        <v>180.27027027027026</v>
      </c>
    </row>
    <row r="38" spans="1:7" x14ac:dyDescent="0.25">
      <c r="A38" s="1" t="s">
        <v>40</v>
      </c>
      <c r="B38" s="2">
        <v>5</v>
      </c>
      <c r="C38" s="7">
        <f>+B38/D4</f>
        <v>901.35135135135135</v>
      </c>
      <c r="D38" s="8">
        <f>+C38/D3</f>
        <v>901.35135135135135</v>
      </c>
    </row>
    <row r="39" spans="1:7" x14ac:dyDescent="0.25">
      <c r="A39" s="1" t="s">
        <v>41</v>
      </c>
      <c r="B39" s="2">
        <v>1</v>
      </c>
      <c r="C39" s="7">
        <f>+B39/D4</f>
        <v>180.27027027027026</v>
      </c>
      <c r="D39" s="8">
        <f>+C39/D3</f>
        <v>180.27027027027026</v>
      </c>
      <c r="G39" s="1"/>
    </row>
    <row r="40" spans="1:7" x14ac:dyDescent="0.25">
      <c r="A40" s="1" t="s">
        <v>42</v>
      </c>
      <c r="B40" s="2">
        <v>2</v>
      </c>
      <c r="C40" s="7">
        <f>+B40/D4</f>
        <v>360.54054054054052</v>
      </c>
      <c r="D40" s="8">
        <f>+C40/D3</f>
        <v>360.54054054054052</v>
      </c>
      <c r="F40" s="1" t="s">
        <v>42</v>
      </c>
    </row>
    <row r="41" spans="1:7" x14ac:dyDescent="0.25">
      <c r="A41" s="1" t="s">
        <v>43</v>
      </c>
      <c r="B41" s="2">
        <v>4</v>
      </c>
      <c r="C41" s="7">
        <f>+B41/D4</f>
        <v>721.08108108108104</v>
      </c>
      <c r="D41" s="8">
        <f>+C41/D3</f>
        <v>721.08108108108104</v>
      </c>
    </row>
    <row r="42" spans="1:7" x14ac:dyDescent="0.25">
      <c r="A42" s="1" t="s">
        <v>44</v>
      </c>
      <c r="B42" s="2">
        <v>1</v>
      </c>
      <c r="C42" s="7">
        <f>+B42/D4</f>
        <v>180.27027027027026</v>
      </c>
      <c r="D42" s="8">
        <f>+C42/D3</f>
        <v>180.27027027027026</v>
      </c>
    </row>
    <row r="43" spans="1:7" x14ac:dyDescent="0.25">
      <c r="B43" s="2"/>
      <c r="C43" s="3"/>
      <c r="D43" s="8"/>
    </row>
    <row r="44" spans="1:7" x14ac:dyDescent="0.25">
      <c r="A44" s="1" t="s">
        <v>45</v>
      </c>
      <c r="B44" s="9">
        <f>+SUM(B6:B42)</f>
        <v>438</v>
      </c>
      <c r="C44" s="10"/>
      <c r="D44" s="11">
        <f>+SUM(D6:D42)</f>
        <v>78958.378378378358</v>
      </c>
    </row>
    <row r="45" spans="1:7" x14ac:dyDescent="0.25">
      <c r="A45" s="1" t="s">
        <v>46</v>
      </c>
      <c r="B45" s="9">
        <f>+COUNT(B6:B42)</f>
        <v>37</v>
      </c>
      <c r="C45" s="10"/>
      <c r="D45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A5" sqref="A5:XFD36"/>
    </sheetView>
  </sheetViews>
  <sheetFormatPr defaultRowHeight="15" x14ac:dyDescent="0.25"/>
  <cols>
    <col min="3" max="3" width="43.42578125" bestFit="1" customWidth="1"/>
    <col min="259" max="259" width="43.42578125" bestFit="1" customWidth="1"/>
    <col min="515" max="515" width="43.42578125" bestFit="1" customWidth="1"/>
    <col min="771" max="771" width="43.42578125" bestFit="1" customWidth="1"/>
    <col min="1027" max="1027" width="43.42578125" bestFit="1" customWidth="1"/>
    <col min="1283" max="1283" width="43.42578125" bestFit="1" customWidth="1"/>
    <col min="1539" max="1539" width="43.42578125" bestFit="1" customWidth="1"/>
    <col min="1795" max="1795" width="43.42578125" bestFit="1" customWidth="1"/>
    <col min="2051" max="2051" width="43.42578125" bestFit="1" customWidth="1"/>
    <col min="2307" max="2307" width="43.42578125" bestFit="1" customWidth="1"/>
    <col min="2563" max="2563" width="43.42578125" bestFit="1" customWidth="1"/>
    <col min="2819" max="2819" width="43.42578125" bestFit="1" customWidth="1"/>
    <col min="3075" max="3075" width="43.42578125" bestFit="1" customWidth="1"/>
    <col min="3331" max="3331" width="43.42578125" bestFit="1" customWidth="1"/>
    <col min="3587" max="3587" width="43.42578125" bestFit="1" customWidth="1"/>
    <col min="3843" max="3843" width="43.42578125" bestFit="1" customWidth="1"/>
    <col min="4099" max="4099" width="43.42578125" bestFit="1" customWidth="1"/>
    <col min="4355" max="4355" width="43.42578125" bestFit="1" customWidth="1"/>
    <col min="4611" max="4611" width="43.42578125" bestFit="1" customWidth="1"/>
    <col min="4867" max="4867" width="43.42578125" bestFit="1" customWidth="1"/>
    <col min="5123" max="5123" width="43.42578125" bestFit="1" customWidth="1"/>
    <col min="5379" max="5379" width="43.42578125" bestFit="1" customWidth="1"/>
    <col min="5635" max="5635" width="43.42578125" bestFit="1" customWidth="1"/>
    <col min="5891" max="5891" width="43.42578125" bestFit="1" customWidth="1"/>
    <col min="6147" max="6147" width="43.42578125" bestFit="1" customWidth="1"/>
    <col min="6403" max="6403" width="43.42578125" bestFit="1" customWidth="1"/>
    <col min="6659" max="6659" width="43.42578125" bestFit="1" customWidth="1"/>
    <col min="6915" max="6915" width="43.42578125" bestFit="1" customWidth="1"/>
    <col min="7171" max="7171" width="43.42578125" bestFit="1" customWidth="1"/>
    <col min="7427" max="7427" width="43.42578125" bestFit="1" customWidth="1"/>
    <col min="7683" max="7683" width="43.42578125" bestFit="1" customWidth="1"/>
    <col min="7939" max="7939" width="43.42578125" bestFit="1" customWidth="1"/>
    <col min="8195" max="8195" width="43.42578125" bestFit="1" customWidth="1"/>
    <col min="8451" max="8451" width="43.42578125" bestFit="1" customWidth="1"/>
    <col min="8707" max="8707" width="43.42578125" bestFit="1" customWidth="1"/>
    <col min="8963" max="8963" width="43.42578125" bestFit="1" customWidth="1"/>
    <col min="9219" max="9219" width="43.42578125" bestFit="1" customWidth="1"/>
    <col min="9475" max="9475" width="43.42578125" bestFit="1" customWidth="1"/>
    <col min="9731" max="9731" width="43.42578125" bestFit="1" customWidth="1"/>
    <col min="9987" max="9987" width="43.42578125" bestFit="1" customWidth="1"/>
    <col min="10243" max="10243" width="43.42578125" bestFit="1" customWidth="1"/>
    <col min="10499" max="10499" width="43.42578125" bestFit="1" customWidth="1"/>
    <col min="10755" max="10755" width="43.42578125" bestFit="1" customWidth="1"/>
    <col min="11011" max="11011" width="43.42578125" bestFit="1" customWidth="1"/>
    <col min="11267" max="11267" width="43.42578125" bestFit="1" customWidth="1"/>
    <col min="11523" max="11523" width="43.42578125" bestFit="1" customWidth="1"/>
    <col min="11779" max="11779" width="43.42578125" bestFit="1" customWidth="1"/>
    <col min="12035" max="12035" width="43.42578125" bestFit="1" customWidth="1"/>
    <col min="12291" max="12291" width="43.42578125" bestFit="1" customWidth="1"/>
    <col min="12547" max="12547" width="43.42578125" bestFit="1" customWidth="1"/>
    <col min="12803" max="12803" width="43.42578125" bestFit="1" customWidth="1"/>
    <col min="13059" max="13059" width="43.42578125" bestFit="1" customWidth="1"/>
    <col min="13315" max="13315" width="43.42578125" bestFit="1" customWidth="1"/>
    <col min="13571" max="13571" width="43.42578125" bestFit="1" customWidth="1"/>
    <col min="13827" max="13827" width="43.42578125" bestFit="1" customWidth="1"/>
    <col min="14083" max="14083" width="43.42578125" bestFit="1" customWidth="1"/>
    <col min="14339" max="14339" width="43.42578125" bestFit="1" customWidth="1"/>
    <col min="14595" max="14595" width="43.42578125" bestFit="1" customWidth="1"/>
    <col min="14851" max="14851" width="43.42578125" bestFit="1" customWidth="1"/>
    <col min="15107" max="15107" width="43.42578125" bestFit="1" customWidth="1"/>
    <col min="15363" max="15363" width="43.42578125" bestFit="1" customWidth="1"/>
    <col min="15619" max="15619" width="43.42578125" bestFit="1" customWidth="1"/>
    <col min="15875" max="15875" width="43.42578125" bestFit="1" customWidth="1"/>
    <col min="16131" max="16131" width="43.42578125" bestFit="1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10630</v>
      </c>
      <c r="B2" s="29" t="s">
        <v>221</v>
      </c>
      <c r="C2" t="s">
        <v>434</v>
      </c>
      <c r="D2" s="28" t="s">
        <v>313</v>
      </c>
      <c r="E2" s="30">
        <v>2000</v>
      </c>
      <c r="F2" s="30">
        <v>0</v>
      </c>
      <c r="G2" s="31" t="s">
        <v>216</v>
      </c>
      <c r="L2" s="28" t="str">
        <f t="shared" ref="L2:L36" si="0">+CONCATENATE(G2,A2)</f>
        <v>Thalassiosira10630</v>
      </c>
      <c r="N2" s="32"/>
    </row>
    <row r="3" spans="1:14" s="28" customFormat="1" x14ac:dyDescent="0.25">
      <c r="A3" s="29">
        <v>10631</v>
      </c>
      <c r="B3" s="29" t="s">
        <v>221</v>
      </c>
      <c r="C3" t="s">
        <v>434</v>
      </c>
      <c r="D3" s="28" t="s">
        <v>313</v>
      </c>
      <c r="E3" s="30">
        <v>7500</v>
      </c>
      <c r="F3" s="30">
        <v>0</v>
      </c>
      <c r="G3" s="31" t="s">
        <v>171</v>
      </c>
      <c r="L3" s="28" t="str">
        <f t="shared" si="0"/>
        <v>Nitzschia10631</v>
      </c>
      <c r="N3" s="32"/>
    </row>
    <row r="4" spans="1:14" s="28" customFormat="1" x14ac:dyDescent="0.25">
      <c r="A4" s="29">
        <v>10632</v>
      </c>
      <c r="B4" s="29" t="s">
        <v>221</v>
      </c>
      <c r="C4" t="s">
        <v>434</v>
      </c>
      <c r="D4" s="28" t="s">
        <v>313</v>
      </c>
      <c r="E4" s="30">
        <v>10000</v>
      </c>
      <c r="F4" s="30">
        <v>0</v>
      </c>
      <c r="G4" s="31" t="s">
        <v>171</v>
      </c>
      <c r="H4" s="28" t="s">
        <v>317</v>
      </c>
      <c r="L4" s="28" t="str">
        <f t="shared" si="0"/>
        <v>Nitzschia10632</v>
      </c>
      <c r="N4" s="32"/>
    </row>
    <row r="5" spans="1:14" x14ac:dyDescent="0.25">
      <c r="A5" s="9">
        <v>11519</v>
      </c>
      <c r="B5" s="9" t="s">
        <v>221</v>
      </c>
      <c r="C5" t="s">
        <v>434</v>
      </c>
      <c r="D5" t="s">
        <v>164</v>
      </c>
      <c r="E5" s="19">
        <v>3000</v>
      </c>
      <c r="F5" s="19">
        <v>0</v>
      </c>
      <c r="G5" s="1" t="s">
        <v>318</v>
      </c>
      <c r="H5" t="s">
        <v>319</v>
      </c>
      <c r="L5" t="str">
        <f t="shared" si="0"/>
        <v>Nanoneis11519</v>
      </c>
      <c r="N5" s="22" t="s">
        <v>320</v>
      </c>
    </row>
    <row r="6" spans="1:14" x14ac:dyDescent="0.25">
      <c r="A6" s="9">
        <v>11520</v>
      </c>
      <c r="B6" s="9" t="s">
        <v>221</v>
      </c>
      <c r="C6" t="s">
        <v>434</v>
      </c>
      <c r="D6" t="s">
        <v>164</v>
      </c>
      <c r="E6" s="19">
        <v>20000</v>
      </c>
      <c r="F6" s="19">
        <v>0</v>
      </c>
      <c r="G6" s="1" t="s">
        <v>318</v>
      </c>
      <c r="H6" t="s">
        <v>319</v>
      </c>
      <c r="L6" t="str">
        <f>+CONCATENATE(G6,A5,"a")</f>
        <v>Nanoneis11519a</v>
      </c>
      <c r="N6" s="22"/>
    </row>
    <row r="7" spans="1:14" x14ac:dyDescent="0.25">
      <c r="A7" s="9">
        <v>11521</v>
      </c>
      <c r="B7" s="9" t="s">
        <v>221</v>
      </c>
      <c r="C7" t="s">
        <v>434</v>
      </c>
      <c r="D7" t="s">
        <v>164</v>
      </c>
      <c r="E7" s="19">
        <v>12000</v>
      </c>
      <c r="F7" s="19">
        <v>0</v>
      </c>
      <c r="G7" s="1" t="s">
        <v>204</v>
      </c>
      <c r="H7" t="s">
        <v>205</v>
      </c>
      <c r="L7" t="str">
        <f t="shared" si="0"/>
        <v>Florisphaera11521</v>
      </c>
      <c r="N7" s="22"/>
    </row>
    <row r="8" spans="1:14" x14ac:dyDescent="0.25">
      <c r="A8" s="9">
        <v>11522</v>
      </c>
      <c r="B8" s="9" t="s">
        <v>221</v>
      </c>
      <c r="C8" t="s">
        <v>434</v>
      </c>
      <c r="D8" t="s">
        <v>164</v>
      </c>
      <c r="E8" s="19">
        <v>15000</v>
      </c>
      <c r="F8" s="19">
        <v>0</v>
      </c>
      <c r="G8" s="1" t="s">
        <v>204</v>
      </c>
      <c r="H8" t="s">
        <v>205</v>
      </c>
      <c r="L8" t="str">
        <f t="shared" si="0"/>
        <v>Florisphaera11522</v>
      </c>
      <c r="N8" s="22"/>
    </row>
    <row r="9" spans="1:14" x14ac:dyDescent="0.25">
      <c r="A9" s="9">
        <v>11523</v>
      </c>
      <c r="B9" s="9" t="s">
        <v>221</v>
      </c>
      <c r="C9" t="s">
        <v>434</v>
      </c>
      <c r="D9" t="s">
        <v>164</v>
      </c>
      <c r="E9" s="19">
        <v>17000</v>
      </c>
      <c r="F9" s="19">
        <v>0</v>
      </c>
      <c r="G9" s="1" t="s">
        <v>321</v>
      </c>
      <c r="H9" t="s">
        <v>322</v>
      </c>
      <c r="L9" t="str">
        <f t="shared" si="0"/>
        <v>Minidiscus11523</v>
      </c>
      <c r="N9" s="22"/>
    </row>
    <row r="10" spans="1:14" x14ac:dyDescent="0.25">
      <c r="A10" s="9">
        <v>11524</v>
      </c>
      <c r="B10" s="9" t="s">
        <v>221</v>
      </c>
      <c r="C10" t="s">
        <v>434</v>
      </c>
      <c r="D10" t="s">
        <v>164</v>
      </c>
      <c r="E10" s="19">
        <v>35000</v>
      </c>
      <c r="F10" s="19">
        <v>0</v>
      </c>
      <c r="G10" s="1" t="s">
        <v>318</v>
      </c>
      <c r="L10" t="str">
        <f t="shared" si="0"/>
        <v>Nanoneis11524</v>
      </c>
      <c r="N10" s="22"/>
    </row>
    <row r="11" spans="1:14" x14ac:dyDescent="0.25">
      <c r="A11" s="9">
        <v>11525</v>
      </c>
      <c r="B11" s="9" t="s">
        <v>221</v>
      </c>
      <c r="C11" t="s">
        <v>434</v>
      </c>
      <c r="D11" t="s">
        <v>164</v>
      </c>
      <c r="E11" s="19">
        <v>10000</v>
      </c>
      <c r="F11" s="19">
        <v>0</v>
      </c>
      <c r="G11" s="1" t="s">
        <v>171</v>
      </c>
      <c r="H11" t="s">
        <v>317</v>
      </c>
      <c r="L11" t="str">
        <f t="shared" si="0"/>
        <v>Nitzschia11525</v>
      </c>
      <c r="N11" s="22"/>
    </row>
    <row r="12" spans="1:14" x14ac:dyDescent="0.25">
      <c r="A12" s="9">
        <v>11526</v>
      </c>
      <c r="B12" s="9" t="s">
        <v>221</v>
      </c>
      <c r="C12" t="s">
        <v>434</v>
      </c>
      <c r="D12" t="s">
        <v>164</v>
      </c>
      <c r="E12" s="19">
        <v>5000</v>
      </c>
      <c r="F12" s="19">
        <v>0</v>
      </c>
      <c r="G12" s="1" t="s">
        <v>171</v>
      </c>
      <c r="L12" t="str">
        <f t="shared" si="0"/>
        <v>Nitzschia11526</v>
      </c>
      <c r="N12" s="22"/>
    </row>
    <row r="13" spans="1:14" x14ac:dyDescent="0.25">
      <c r="A13" s="9">
        <v>11527</v>
      </c>
      <c r="B13" s="9" t="s">
        <v>221</v>
      </c>
      <c r="C13" t="s">
        <v>434</v>
      </c>
      <c r="D13" t="s">
        <v>164</v>
      </c>
      <c r="E13" s="19">
        <v>4500</v>
      </c>
      <c r="F13" s="19">
        <v>0</v>
      </c>
      <c r="G13" s="1" t="s">
        <v>171</v>
      </c>
      <c r="L13" t="str">
        <f t="shared" si="0"/>
        <v>Nitzschia11527</v>
      </c>
      <c r="N13" s="22"/>
    </row>
    <row r="14" spans="1:14" x14ac:dyDescent="0.25">
      <c r="A14" s="9">
        <v>11528</v>
      </c>
      <c r="B14" s="9" t="s">
        <v>221</v>
      </c>
      <c r="C14" t="s">
        <v>434</v>
      </c>
      <c r="D14" t="s">
        <v>164</v>
      </c>
      <c r="E14" s="19">
        <v>10000</v>
      </c>
      <c r="F14" s="19">
        <v>0</v>
      </c>
      <c r="G14" s="1" t="s">
        <v>219</v>
      </c>
      <c r="H14" t="s">
        <v>323</v>
      </c>
      <c r="L14" t="str">
        <f t="shared" si="0"/>
        <v>Gephyrocapsa11528</v>
      </c>
      <c r="N14" s="22"/>
    </row>
    <row r="15" spans="1:14" x14ac:dyDescent="0.25">
      <c r="A15" s="9">
        <v>11529</v>
      </c>
      <c r="B15" s="9" t="s">
        <v>221</v>
      </c>
      <c r="C15" t="s">
        <v>434</v>
      </c>
      <c r="D15" t="s">
        <v>164</v>
      </c>
      <c r="E15" s="19">
        <v>1500</v>
      </c>
      <c r="F15" s="19">
        <v>0</v>
      </c>
      <c r="G15" s="1" t="s">
        <v>171</v>
      </c>
      <c r="L15" t="str">
        <f t="shared" si="0"/>
        <v>Nitzschia11529</v>
      </c>
      <c r="N15" s="22"/>
    </row>
    <row r="16" spans="1:14" x14ac:dyDescent="0.25">
      <c r="A16" s="9">
        <v>11530</v>
      </c>
      <c r="B16" s="9" t="s">
        <v>221</v>
      </c>
      <c r="C16" t="s">
        <v>434</v>
      </c>
      <c r="D16" t="s">
        <v>164</v>
      </c>
      <c r="E16" s="19">
        <v>15000</v>
      </c>
      <c r="F16" s="19">
        <v>0</v>
      </c>
      <c r="G16" s="1" t="s">
        <v>171</v>
      </c>
      <c r="L16" t="str">
        <f>+CONCATENATE(G16,A15,"a")</f>
        <v>Nitzschia11529a</v>
      </c>
      <c r="N16" s="22"/>
    </row>
    <row r="17" spans="1:14" x14ac:dyDescent="0.25">
      <c r="A17" s="9">
        <v>11531</v>
      </c>
      <c r="B17" s="9" t="s">
        <v>221</v>
      </c>
      <c r="C17" t="s">
        <v>434</v>
      </c>
      <c r="D17" t="s">
        <v>164</v>
      </c>
      <c r="E17" s="19">
        <v>8000</v>
      </c>
      <c r="F17" s="19">
        <v>0</v>
      </c>
      <c r="G17" s="1" t="s">
        <v>216</v>
      </c>
      <c r="H17" t="s">
        <v>405</v>
      </c>
      <c r="L17" t="str">
        <f t="shared" si="0"/>
        <v>Thalassiosira11531</v>
      </c>
      <c r="N17" s="22"/>
    </row>
    <row r="18" spans="1:14" x14ac:dyDescent="0.25">
      <c r="A18" s="9">
        <v>11532</v>
      </c>
      <c r="B18" s="9" t="s">
        <v>221</v>
      </c>
      <c r="C18" t="s">
        <v>434</v>
      </c>
      <c r="D18" t="s">
        <v>164</v>
      </c>
      <c r="E18" s="19">
        <v>20000</v>
      </c>
      <c r="F18" s="19">
        <v>0</v>
      </c>
      <c r="G18" s="1" t="s">
        <v>325</v>
      </c>
      <c r="L18" t="str">
        <f t="shared" si="0"/>
        <v>Neodelphineis11532</v>
      </c>
      <c r="N18" s="22"/>
    </row>
    <row r="19" spans="1:14" x14ac:dyDescent="0.25">
      <c r="A19" s="9">
        <v>11533</v>
      </c>
      <c r="B19" s="9" t="s">
        <v>221</v>
      </c>
      <c r="C19" t="s">
        <v>434</v>
      </c>
      <c r="D19" t="s">
        <v>164</v>
      </c>
      <c r="E19" s="19">
        <v>5000</v>
      </c>
      <c r="F19" s="19">
        <v>0</v>
      </c>
      <c r="G19" s="1" t="s">
        <v>326</v>
      </c>
      <c r="L19" t="str">
        <f t="shared" si="0"/>
        <v>Detonula11533</v>
      </c>
      <c r="N19" s="22"/>
    </row>
    <row r="20" spans="1:14" x14ac:dyDescent="0.25">
      <c r="A20" s="9">
        <v>11534</v>
      </c>
      <c r="B20" s="9" t="s">
        <v>221</v>
      </c>
      <c r="C20" t="s">
        <v>434</v>
      </c>
      <c r="D20" t="s">
        <v>164</v>
      </c>
      <c r="E20" s="19">
        <v>10000</v>
      </c>
      <c r="F20" s="19">
        <v>0</v>
      </c>
      <c r="G20" s="1" t="s">
        <v>174</v>
      </c>
      <c r="H20" t="s">
        <v>211</v>
      </c>
      <c r="L20" t="str">
        <f t="shared" si="0"/>
        <v>Fragilariopsis11534</v>
      </c>
      <c r="N20" s="22"/>
    </row>
    <row r="21" spans="1:14" x14ac:dyDescent="0.25">
      <c r="A21" s="9">
        <v>11535</v>
      </c>
      <c r="B21" s="9" t="s">
        <v>221</v>
      </c>
      <c r="C21" t="s">
        <v>434</v>
      </c>
      <c r="D21" t="s">
        <v>164</v>
      </c>
      <c r="E21" s="19">
        <v>3500</v>
      </c>
      <c r="F21" s="19">
        <v>0</v>
      </c>
      <c r="G21" s="1" t="s">
        <v>327</v>
      </c>
      <c r="L21" t="str">
        <f t="shared" si="0"/>
        <v>Amphora11535</v>
      </c>
      <c r="N21" s="22"/>
    </row>
    <row r="22" spans="1:14" x14ac:dyDescent="0.25">
      <c r="A22" s="9">
        <v>11536</v>
      </c>
      <c r="B22" s="9" t="s">
        <v>221</v>
      </c>
      <c r="C22" t="s">
        <v>434</v>
      </c>
      <c r="D22" t="s">
        <v>164</v>
      </c>
      <c r="E22" s="19">
        <v>3000</v>
      </c>
      <c r="F22" s="19">
        <v>0</v>
      </c>
      <c r="G22" s="1" t="s">
        <v>171</v>
      </c>
      <c r="L22" t="str">
        <f t="shared" si="0"/>
        <v>Nitzschia11536</v>
      </c>
      <c r="N22" s="22"/>
    </row>
    <row r="23" spans="1:14" x14ac:dyDescent="0.25">
      <c r="A23" s="9">
        <v>11537</v>
      </c>
      <c r="B23" s="9" t="s">
        <v>221</v>
      </c>
      <c r="C23" t="s">
        <v>434</v>
      </c>
      <c r="D23" t="s">
        <v>164</v>
      </c>
      <c r="E23" s="19">
        <v>15000</v>
      </c>
      <c r="F23" s="19">
        <v>0</v>
      </c>
      <c r="G23" s="1" t="s">
        <v>171</v>
      </c>
      <c r="L23" t="str">
        <f>+CONCATENATE(G23,A22,"a")</f>
        <v>Nitzschia11536a</v>
      </c>
      <c r="N23" s="22"/>
    </row>
    <row r="24" spans="1:14" x14ac:dyDescent="0.25">
      <c r="A24" s="9">
        <v>11538</v>
      </c>
      <c r="B24" s="9" t="s">
        <v>221</v>
      </c>
      <c r="C24" t="s">
        <v>434</v>
      </c>
      <c r="D24" t="s">
        <v>164</v>
      </c>
      <c r="E24" s="19">
        <v>6500</v>
      </c>
      <c r="F24" s="19">
        <v>0</v>
      </c>
      <c r="G24" s="1" t="s">
        <v>216</v>
      </c>
      <c r="L24" t="str">
        <f t="shared" si="0"/>
        <v>Thalassiosira11538</v>
      </c>
      <c r="N24" s="22"/>
    </row>
    <row r="25" spans="1:14" s="28" customFormat="1" x14ac:dyDescent="0.25">
      <c r="A25" s="29">
        <v>11539</v>
      </c>
      <c r="B25" s="29" t="s">
        <v>221</v>
      </c>
      <c r="C25" t="s">
        <v>434</v>
      </c>
      <c r="D25" s="28" t="s">
        <v>164</v>
      </c>
      <c r="E25" s="30">
        <v>1500</v>
      </c>
      <c r="F25" s="30">
        <v>0</v>
      </c>
      <c r="G25" s="31" t="s">
        <v>170</v>
      </c>
      <c r="L25" s="28" t="str">
        <f t="shared" si="0"/>
        <v>Pseudonitzschia11539</v>
      </c>
      <c r="N25" s="32"/>
    </row>
    <row r="26" spans="1:14" s="28" customFormat="1" x14ac:dyDescent="0.25">
      <c r="A26" s="29">
        <v>11540</v>
      </c>
      <c r="B26" s="29" t="s">
        <v>221</v>
      </c>
      <c r="C26" t="s">
        <v>434</v>
      </c>
      <c r="D26" s="28" t="s">
        <v>164</v>
      </c>
      <c r="E26" s="30">
        <v>8500</v>
      </c>
      <c r="F26" s="30">
        <v>0</v>
      </c>
      <c r="G26" s="31" t="s">
        <v>170</v>
      </c>
      <c r="L26" s="28" t="str">
        <f>+CONCATENATE(G26,A25,"a")</f>
        <v>Pseudonitzschia11539a</v>
      </c>
      <c r="N26" s="32"/>
    </row>
    <row r="27" spans="1:14" x14ac:dyDescent="0.25">
      <c r="A27" s="9">
        <v>11541</v>
      </c>
      <c r="B27" s="9" t="s">
        <v>221</v>
      </c>
      <c r="C27" t="s">
        <v>434</v>
      </c>
      <c r="D27" t="s">
        <v>164</v>
      </c>
      <c r="E27" s="19">
        <v>5000</v>
      </c>
      <c r="F27" s="19">
        <v>0</v>
      </c>
      <c r="G27" s="1" t="s">
        <v>171</v>
      </c>
      <c r="L27" t="str">
        <f t="shared" si="0"/>
        <v>Nitzschia11541</v>
      </c>
      <c r="N27" s="22"/>
    </row>
    <row r="28" spans="1:14" s="28" customFormat="1" x14ac:dyDescent="0.25">
      <c r="A28" s="29">
        <v>11542</v>
      </c>
      <c r="B28" s="29" t="s">
        <v>221</v>
      </c>
      <c r="C28" t="s">
        <v>434</v>
      </c>
      <c r="D28" s="28" t="s">
        <v>164</v>
      </c>
      <c r="E28" s="30">
        <v>9000</v>
      </c>
      <c r="F28" s="30">
        <v>0</v>
      </c>
      <c r="G28" s="31" t="s">
        <v>328</v>
      </c>
      <c r="L28" s="28" t="str">
        <f t="shared" si="0"/>
        <v>Algirosphaera11542</v>
      </c>
      <c r="N28" s="32"/>
    </row>
    <row r="29" spans="1:14" x14ac:dyDescent="0.25">
      <c r="A29" s="9">
        <v>11543</v>
      </c>
      <c r="B29" s="9" t="s">
        <v>221</v>
      </c>
      <c r="C29" t="s">
        <v>434</v>
      </c>
      <c r="D29" t="s">
        <v>164</v>
      </c>
      <c r="E29" s="19">
        <v>1300</v>
      </c>
      <c r="F29" s="19">
        <v>0</v>
      </c>
      <c r="G29" s="1" t="s">
        <v>329</v>
      </c>
      <c r="L29" t="str">
        <f t="shared" si="0"/>
        <v>Asteromphalus11543</v>
      </c>
      <c r="N29" s="22"/>
    </row>
    <row r="30" spans="1:14" x14ac:dyDescent="0.25">
      <c r="A30" s="9">
        <v>11544</v>
      </c>
      <c r="B30" s="9" t="s">
        <v>221</v>
      </c>
      <c r="C30" t="s">
        <v>434</v>
      </c>
      <c r="D30" t="s">
        <v>164</v>
      </c>
      <c r="E30" s="19">
        <v>1500</v>
      </c>
      <c r="F30" s="19">
        <v>0</v>
      </c>
      <c r="G30" s="1" t="s">
        <v>174</v>
      </c>
      <c r="H30" t="s">
        <v>406</v>
      </c>
      <c r="L30" t="str">
        <f t="shared" si="0"/>
        <v>Fragilariopsis11544</v>
      </c>
      <c r="N30" s="22"/>
    </row>
    <row r="31" spans="1:14" x14ac:dyDescent="0.25">
      <c r="A31" s="9">
        <v>11545</v>
      </c>
      <c r="B31" s="9" t="s">
        <v>221</v>
      </c>
      <c r="C31" t="s">
        <v>434</v>
      </c>
      <c r="D31" t="s">
        <v>164</v>
      </c>
      <c r="E31" s="19">
        <v>10000</v>
      </c>
      <c r="F31" s="19">
        <v>0</v>
      </c>
      <c r="G31" s="1" t="s">
        <v>174</v>
      </c>
      <c r="H31" t="s">
        <v>406</v>
      </c>
      <c r="L31" t="str">
        <f>+CONCATENATE(G31,A30,"a")</f>
        <v>Fragilariopsis11544a</v>
      </c>
      <c r="N31" s="22"/>
    </row>
    <row r="32" spans="1:14" x14ac:dyDescent="0.25">
      <c r="A32" s="9">
        <v>11546</v>
      </c>
      <c r="B32" s="9" t="s">
        <v>221</v>
      </c>
      <c r="C32" t="s">
        <v>434</v>
      </c>
      <c r="D32" t="s">
        <v>164</v>
      </c>
      <c r="E32" s="19">
        <v>25000</v>
      </c>
      <c r="F32" s="19">
        <v>0</v>
      </c>
      <c r="G32" s="1" t="s">
        <v>216</v>
      </c>
      <c r="L32" t="str">
        <f t="shared" si="0"/>
        <v>Thalassiosira11546</v>
      </c>
      <c r="N32" s="22"/>
    </row>
    <row r="33" spans="1:14" x14ac:dyDescent="0.25">
      <c r="A33" s="9">
        <v>11547</v>
      </c>
      <c r="B33" s="9" t="s">
        <v>221</v>
      </c>
      <c r="C33" t="s">
        <v>434</v>
      </c>
      <c r="D33" t="s">
        <v>164</v>
      </c>
      <c r="E33" s="19">
        <v>9000</v>
      </c>
      <c r="F33" s="19">
        <v>0</v>
      </c>
      <c r="G33" s="1" t="s">
        <v>216</v>
      </c>
      <c r="L33" t="str">
        <f t="shared" si="0"/>
        <v>Thalassiosira11547</v>
      </c>
      <c r="N33" s="22"/>
    </row>
    <row r="34" spans="1:14" x14ac:dyDescent="0.25">
      <c r="A34" s="9">
        <v>11548</v>
      </c>
      <c r="B34" s="9" t="s">
        <v>221</v>
      </c>
      <c r="C34" t="s">
        <v>434</v>
      </c>
      <c r="D34" t="s">
        <v>164</v>
      </c>
      <c r="E34" s="19">
        <v>6000</v>
      </c>
      <c r="F34" s="19">
        <v>0</v>
      </c>
      <c r="G34" s="1" t="s">
        <v>171</v>
      </c>
      <c r="L34" t="str">
        <f t="shared" si="0"/>
        <v>Nitzschia11548</v>
      </c>
      <c r="N34" s="22"/>
    </row>
    <row r="35" spans="1:14" x14ac:dyDescent="0.25">
      <c r="A35" s="9">
        <v>11549</v>
      </c>
      <c r="B35" s="9" t="s">
        <v>221</v>
      </c>
      <c r="C35" t="s">
        <v>434</v>
      </c>
      <c r="D35" t="s">
        <v>164</v>
      </c>
      <c r="E35" s="19">
        <v>2200</v>
      </c>
      <c r="F35" s="19">
        <v>0</v>
      </c>
      <c r="G35" s="1" t="s">
        <v>213</v>
      </c>
      <c r="L35" t="str">
        <f t="shared" si="0"/>
        <v>Thalassionema11549</v>
      </c>
      <c r="N35" s="22"/>
    </row>
    <row r="36" spans="1:14" x14ac:dyDescent="0.25">
      <c r="A36" s="9">
        <v>11550</v>
      </c>
      <c r="B36" s="9" t="s">
        <v>221</v>
      </c>
      <c r="C36" t="s">
        <v>434</v>
      </c>
      <c r="D36" t="s">
        <v>164</v>
      </c>
      <c r="E36" s="19">
        <v>8000</v>
      </c>
      <c r="F36" s="19">
        <v>0</v>
      </c>
      <c r="G36" s="1" t="s">
        <v>216</v>
      </c>
      <c r="L36" t="str">
        <f t="shared" si="0"/>
        <v>Thalassiosira11550</v>
      </c>
      <c r="N36" s="2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A26" sqref="A26"/>
    </sheetView>
  </sheetViews>
  <sheetFormatPr defaultRowHeight="15" x14ac:dyDescent="0.25"/>
  <cols>
    <col min="1" max="1" width="32.5703125" bestFit="1" customWidth="1"/>
    <col min="2" max="2" width="18.28515625" bestFit="1" customWidth="1"/>
    <col min="3" max="3" width="13.85546875" bestFit="1" customWidth="1"/>
    <col min="4" max="4" width="9.85546875" bestFit="1" customWidth="1"/>
  </cols>
  <sheetData>
    <row r="1" spans="1:7" x14ac:dyDescent="0.25">
      <c r="A1" s="25" t="s">
        <v>0</v>
      </c>
      <c r="B1" s="26"/>
      <c r="C1" s="3"/>
      <c r="D1" s="4"/>
      <c r="E1" s="4"/>
      <c r="F1" s="4"/>
      <c r="G1" s="4"/>
    </row>
    <row r="2" spans="1:7" x14ac:dyDescent="0.25">
      <c r="A2" s="25" t="s">
        <v>1</v>
      </c>
      <c r="B2" s="26"/>
      <c r="C2" s="3"/>
      <c r="D2" s="5"/>
      <c r="E2" s="4"/>
      <c r="F2" s="4"/>
      <c r="G2" s="4"/>
    </row>
    <row r="3" spans="1:7" x14ac:dyDescent="0.25">
      <c r="A3" s="25" t="s">
        <v>244</v>
      </c>
      <c r="B3" s="26" t="s">
        <v>245</v>
      </c>
      <c r="C3" s="3" t="s">
        <v>4</v>
      </c>
      <c r="D3" s="5">
        <v>1</v>
      </c>
      <c r="E3" s="4"/>
      <c r="F3" s="4" t="s">
        <v>348</v>
      </c>
      <c r="G3" s="4"/>
    </row>
    <row r="4" spans="1:7" x14ac:dyDescent="0.25">
      <c r="A4" s="25" t="s">
        <v>5</v>
      </c>
      <c r="B4" s="26">
        <v>609</v>
      </c>
      <c r="C4" s="3" t="s">
        <v>6</v>
      </c>
      <c r="D4" s="6">
        <f>+B4/60030</f>
        <v>1.0144927536231883E-2</v>
      </c>
      <c r="E4" s="4"/>
      <c r="F4" s="4"/>
      <c r="G4" s="4"/>
    </row>
    <row r="5" spans="1:7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</row>
    <row r="6" spans="1:7" x14ac:dyDescent="0.25">
      <c r="A6" s="25" t="s">
        <v>246</v>
      </c>
      <c r="B6" s="5">
        <v>9</v>
      </c>
      <c r="C6" s="15">
        <f>+B6/D4</f>
        <v>887.14285714285722</v>
      </c>
      <c r="D6" s="16">
        <f>+C6/D3</f>
        <v>887.14285714285722</v>
      </c>
      <c r="E6" s="4"/>
      <c r="F6" s="4"/>
      <c r="G6" s="4"/>
    </row>
    <row r="7" spans="1:7" x14ac:dyDescent="0.25">
      <c r="A7" s="25" t="s">
        <v>247</v>
      </c>
      <c r="B7" s="5">
        <v>4</v>
      </c>
      <c r="C7" s="15">
        <f>+B7/D4</f>
        <v>394.28571428571433</v>
      </c>
      <c r="D7" s="16">
        <f>+C7/D3</f>
        <v>394.28571428571433</v>
      </c>
      <c r="E7" s="4"/>
      <c r="F7" s="4"/>
      <c r="G7" s="4"/>
    </row>
    <row r="8" spans="1:7" x14ac:dyDescent="0.25">
      <c r="A8" s="25" t="s">
        <v>248</v>
      </c>
      <c r="B8" s="5">
        <v>2</v>
      </c>
      <c r="C8" s="15">
        <f>+B8/D4</f>
        <v>197.14285714285717</v>
      </c>
      <c r="D8" s="16">
        <f>+C8/D3</f>
        <v>197.14285714285717</v>
      </c>
      <c r="E8" s="4"/>
      <c r="F8" s="4" t="s">
        <v>248</v>
      </c>
      <c r="G8" s="4"/>
    </row>
    <row r="9" spans="1:7" x14ac:dyDescent="0.25">
      <c r="A9" s="25" t="s">
        <v>397</v>
      </c>
      <c r="B9" s="5">
        <v>15</v>
      </c>
      <c r="C9" s="15">
        <f>+B9/D4</f>
        <v>1478.5714285714287</v>
      </c>
      <c r="D9" s="16">
        <f>+C9/D3</f>
        <v>1478.5714285714287</v>
      </c>
      <c r="E9" s="4"/>
      <c r="F9" s="4"/>
      <c r="G9" s="4"/>
    </row>
    <row r="10" spans="1:7" x14ac:dyDescent="0.25">
      <c r="A10" s="25" t="s">
        <v>209</v>
      </c>
      <c r="B10" s="5">
        <v>3</v>
      </c>
      <c r="C10" s="15">
        <f>+B10/D4</f>
        <v>295.71428571428572</v>
      </c>
      <c r="D10" s="16">
        <f>+C10/D3</f>
        <v>295.71428571428572</v>
      </c>
      <c r="E10" s="4"/>
      <c r="F10" s="4"/>
      <c r="G10" s="4"/>
    </row>
    <row r="11" spans="1:7" x14ac:dyDescent="0.25">
      <c r="A11" s="25" t="s">
        <v>250</v>
      </c>
      <c r="B11" s="5">
        <v>2</v>
      </c>
      <c r="C11" s="15">
        <f>+B11/D4</f>
        <v>197.14285714285717</v>
      </c>
      <c r="D11" s="16">
        <f>+C11/D3</f>
        <v>197.14285714285717</v>
      </c>
      <c r="E11" s="4"/>
      <c r="F11" s="25" t="s">
        <v>250</v>
      </c>
      <c r="G11" s="4"/>
    </row>
    <row r="12" spans="1:7" x14ac:dyDescent="0.25">
      <c r="A12" s="25" t="s">
        <v>411</v>
      </c>
      <c r="B12" s="5">
        <v>1</v>
      </c>
      <c r="C12" s="15">
        <f>+B12/D4</f>
        <v>98.571428571428584</v>
      </c>
      <c r="D12" s="16">
        <f>+C12/D3</f>
        <v>98.571428571428584</v>
      </c>
      <c r="E12" s="4"/>
      <c r="F12" s="25" t="s">
        <v>251</v>
      </c>
      <c r="G12" s="4"/>
    </row>
    <row r="13" spans="1:7" x14ac:dyDescent="0.25">
      <c r="A13" s="25" t="s">
        <v>252</v>
      </c>
      <c r="B13" s="5">
        <v>2</v>
      </c>
      <c r="C13" s="15">
        <f>+B13/D4</f>
        <v>197.14285714285717</v>
      </c>
      <c r="D13" s="16">
        <f>+C13/D3</f>
        <v>197.14285714285717</v>
      </c>
      <c r="E13" s="4"/>
      <c r="F13" s="4" t="s">
        <v>359</v>
      </c>
      <c r="G13" s="4"/>
    </row>
    <row r="14" spans="1:7" x14ac:dyDescent="0.25">
      <c r="A14" s="25" t="s">
        <v>32</v>
      </c>
      <c r="B14" s="5">
        <v>1</v>
      </c>
      <c r="C14" s="15">
        <f>+B14/D4</f>
        <v>98.571428571428584</v>
      </c>
      <c r="D14" s="16">
        <f>+C14/D3</f>
        <v>98.571428571428584</v>
      </c>
      <c r="E14" s="4"/>
      <c r="F14" s="4"/>
      <c r="G14" s="4"/>
    </row>
    <row r="15" spans="1:7" x14ac:dyDescent="0.25">
      <c r="A15" s="25" t="s">
        <v>253</v>
      </c>
      <c r="B15" s="5">
        <v>2</v>
      </c>
      <c r="C15" s="15">
        <f>+B15/D4</f>
        <v>197.14285714285717</v>
      </c>
      <c r="D15" s="16">
        <f>+C15/D3</f>
        <v>197.14285714285717</v>
      </c>
      <c r="E15" s="4"/>
      <c r="F15" s="4"/>
      <c r="G15" s="4"/>
    </row>
    <row r="16" spans="1:7" x14ac:dyDescent="0.25">
      <c r="A16" s="25" t="s">
        <v>254</v>
      </c>
      <c r="B16" s="5">
        <v>7</v>
      </c>
      <c r="C16" s="15">
        <f>+B16/D4</f>
        <v>690</v>
      </c>
      <c r="D16" s="16">
        <f>+C16/D3</f>
        <v>690</v>
      </c>
      <c r="E16" s="4"/>
      <c r="F16" s="25" t="s">
        <v>254</v>
      </c>
      <c r="G16" s="4"/>
    </row>
    <row r="17" spans="1:7" x14ac:dyDescent="0.25">
      <c r="A17" s="25" t="s">
        <v>255</v>
      </c>
      <c r="B17" s="5">
        <v>2</v>
      </c>
      <c r="C17" s="15">
        <f>+B17/D4</f>
        <v>197.14285714285717</v>
      </c>
      <c r="D17" s="16">
        <f>+C17/D3</f>
        <v>197.14285714285717</v>
      </c>
      <c r="E17" s="4"/>
      <c r="F17" s="25" t="s">
        <v>255</v>
      </c>
      <c r="G17" s="4"/>
    </row>
    <row r="18" spans="1:7" x14ac:dyDescent="0.25">
      <c r="A18" s="25" t="s">
        <v>138</v>
      </c>
      <c r="B18" s="5">
        <v>1</v>
      </c>
      <c r="C18" s="15">
        <f>+B18/D4</f>
        <v>98.571428571428584</v>
      </c>
      <c r="D18" s="16">
        <f>+C18/D3</f>
        <v>98.571428571428584</v>
      </c>
      <c r="E18" s="4"/>
      <c r="F18" s="4"/>
      <c r="G18" s="4"/>
    </row>
    <row r="19" spans="1:7" x14ac:dyDescent="0.25">
      <c r="A19" s="25" t="s">
        <v>256</v>
      </c>
      <c r="B19" s="5">
        <v>1</v>
      </c>
      <c r="C19" s="15">
        <f>+B19/D4</f>
        <v>98.571428571428584</v>
      </c>
      <c r="D19" s="16">
        <f>+C19/D3</f>
        <v>98.571428571428584</v>
      </c>
      <c r="E19" s="4"/>
      <c r="F19" s="25" t="s">
        <v>256</v>
      </c>
      <c r="G19" s="4"/>
    </row>
    <row r="20" spans="1:7" x14ac:dyDescent="0.25">
      <c r="A20" s="25" t="s">
        <v>134</v>
      </c>
      <c r="B20" s="5">
        <v>1</v>
      </c>
      <c r="C20" s="15">
        <f>+B20/D4</f>
        <v>98.571428571428584</v>
      </c>
      <c r="D20" s="16">
        <f>+C20/D3</f>
        <v>98.571428571428584</v>
      </c>
      <c r="E20" s="4"/>
      <c r="F20" s="4"/>
      <c r="G20" s="4"/>
    </row>
    <row r="21" spans="1:7" x14ac:dyDescent="0.25">
      <c r="A21" s="25" t="s">
        <v>125</v>
      </c>
      <c r="B21" s="5">
        <v>2</v>
      </c>
      <c r="C21" s="15">
        <f>+B21/D4</f>
        <v>197.14285714285717</v>
      </c>
      <c r="D21" s="16">
        <f>+C21/D3</f>
        <v>197.14285714285717</v>
      </c>
      <c r="E21" s="4"/>
      <c r="F21" s="4"/>
      <c r="G21" s="4"/>
    </row>
    <row r="22" spans="1:7" x14ac:dyDescent="0.25">
      <c r="A22" s="25" t="s">
        <v>258</v>
      </c>
      <c r="B22" s="5">
        <v>1</v>
      </c>
      <c r="C22" s="15">
        <f>+B22/D4</f>
        <v>98.571428571428584</v>
      </c>
      <c r="D22" s="16">
        <f>+C22/D3</f>
        <v>98.571428571428584</v>
      </c>
      <c r="E22" s="4"/>
      <c r="F22" s="25" t="s">
        <v>258</v>
      </c>
      <c r="G22" s="4"/>
    </row>
    <row r="23" spans="1:7" x14ac:dyDescent="0.25">
      <c r="A23" s="25" t="s">
        <v>226</v>
      </c>
      <c r="B23" s="5">
        <v>1</v>
      </c>
      <c r="C23" s="15">
        <f>+B23/D4</f>
        <v>98.571428571428584</v>
      </c>
      <c r="D23" s="16">
        <f>+C23/D3</f>
        <v>98.571428571428584</v>
      </c>
      <c r="E23" s="4"/>
      <c r="F23" s="4"/>
      <c r="G23" s="4"/>
    </row>
    <row r="24" spans="1:7" x14ac:dyDescent="0.25">
      <c r="A24" s="25" t="s">
        <v>396</v>
      </c>
      <c r="B24" s="5">
        <v>3</v>
      </c>
      <c r="C24" s="15">
        <f>+B24/D4</f>
        <v>295.71428571428572</v>
      </c>
      <c r="D24" s="16">
        <f>+C24/D3</f>
        <v>295.71428571428572</v>
      </c>
      <c r="E24" s="4"/>
      <c r="F24" s="4"/>
      <c r="G24" s="4"/>
    </row>
    <row r="25" spans="1:7" x14ac:dyDescent="0.25">
      <c r="A25" s="25" t="s">
        <v>413</v>
      </c>
      <c r="B25" s="5">
        <v>1</v>
      </c>
      <c r="C25" s="15">
        <f>+B25/D4</f>
        <v>98.571428571428584</v>
      </c>
      <c r="D25" s="16">
        <f>+C25/D3</f>
        <v>98.571428571428584</v>
      </c>
      <c r="E25" s="4"/>
      <c r="F25" s="25" t="s">
        <v>259</v>
      </c>
      <c r="G25" s="4"/>
    </row>
    <row r="26" spans="1:7" x14ac:dyDescent="0.25">
      <c r="A26" s="25" t="s">
        <v>260</v>
      </c>
      <c r="B26" s="5">
        <v>1</v>
      </c>
      <c r="C26" s="15">
        <f>+B26/D4</f>
        <v>98.571428571428584</v>
      </c>
      <c r="D26" s="16">
        <f>+C26/D3</f>
        <v>98.571428571428584</v>
      </c>
      <c r="E26" s="4"/>
      <c r="F26" s="4"/>
      <c r="G26" s="4"/>
    </row>
    <row r="27" spans="1:7" x14ac:dyDescent="0.25">
      <c r="A27" s="25" t="s">
        <v>261</v>
      </c>
      <c r="B27" s="5">
        <v>1</v>
      </c>
      <c r="C27" s="15">
        <f>+B27/D4</f>
        <v>98.571428571428584</v>
      </c>
      <c r="D27" s="16">
        <f>+C27/D3</f>
        <v>98.571428571428584</v>
      </c>
      <c r="E27" s="4"/>
      <c r="F27" s="25" t="s">
        <v>261</v>
      </c>
      <c r="G27" s="4"/>
    </row>
    <row r="28" spans="1:7" x14ac:dyDescent="0.25">
      <c r="A28" s="25" t="s">
        <v>262</v>
      </c>
      <c r="B28" s="5">
        <v>2</v>
      </c>
      <c r="C28" s="15">
        <f>+B28/D4</f>
        <v>197.14285714285717</v>
      </c>
      <c r="D28" s="16">
        <f>+C28/D3</f>
        <v>197.14285714285717</v>
      </c>
      <c r="E28" s="4"/>
      <c r="F28" s="25" t="s">
        <v>262</v>
      </c>
      <c r="G28" s="4"/>
    </row>
    <row r="29" spans="1:7" x14ac:dyDescent="0.25">
      <c r="A29" s="25" t="s">
        <v>263</v>
      </c>
      <c r="B29" s="5">
        <v>1</v>
      </c>
      <c r="C29" s="15">
        <f>+B29/D4</f>
        <v>98.571428571428584</v>
      </c>
      <c r="D29" s="16">
        <f>+C29/D3</f>
        <v>98.571428571428584</v>
      </c>
      <c r="E29" s="4"/>
      <c r="F29" s="25" t="s">
        <v>263</v>
      </c>
      <c r="G29" s="4"/>
    </row>
    <row r="30" spans="1:7" x14ac:dyDescent="0.25">
      <c r="A30" s="25" t="s">
        <v>408</v>
      </c>
      <c r="B30" s="5">
        <v>2</v>
      </c>
      <c r="C30" s="15">
        <f>+B30/D4</f>
        <v>197.14285714285717</v>
      </c>
      <c r="D30" s="16">
        <f>+C30/D3</f>
        <v>197.14285714285717</v>
      </c>
      <c r="E30" s="4"/>
      <c r="F30" s="4"/>
      <c r="G30" s="4"/>
    </row>
    <row r="31" spans="1:7" x14ac:dyDescent="0.25">
      <c r="A31" s="4"/>
      <c r="B31" s="5"/>
      <c r="C31" s="4"/>
      <c r="D31" s="4"/>
      <c r="E31" s="4"/>
      <c r="F31" s="4"/>
      <c r="G31" s="4"/>
    </row>
    <row r="32" spans="1:7" x14ac:dyDescent="0.25">
      <c r="A32" s="4"/>
      <c r="B32" s="5"/>
      <c r="C32" s="4"/>
      <c r="D32" s="4"/>
      <c r="E32" s="4"/>
      <c r="F32" s="4"/>
      <c r="G32" s="4"/>
    </row>
    <row r="33" spans="1:7" x14ac:dyDescent="0.25">
      <c r="A33" s="4"/>
      <c r="B33" s="5"/>
      <c r="C33" s="4"/>
      <c r="D33" s="4"/>
      <c r="E33" s="4"/>
      <c r="F33" s="4"/>
      <c r="G33" s="4"/>
    </row>
    <row r="34" spans="1:7" x14ac:dyDescent="0.25">
      <c r="A34" s="4"/>
      <c r="B34" s="5"/>
      <c r="C34" s="4"/>
      <c r="D34" s="4"/>
      <c r="E34" s="4"/>
      <c r="F34" s="4"/>
      <c r="G34" s="4"/>
    </row>
    <row r="35" spans="1:7" x14ac:dyDescent="0.25">
      <c r="A35" s="4"/>
      <c r="B35" s="5"/>
      <c r="C35" s="4"/>
      <c r="D35" s="4"/>
      <c r="E35" s="4"/>
      <c r="F35" s="4"/>
      <c r="G35" s="4"/>
    </row>
    <row r="36" spans="1:7" x14ac:dyDescent="0.25">
      <c r="A36" s="4"/>
      <c r="B36" s="5"/>
      <c r="C36" s="4"/>
      <c r="D36" s="4"/>
      <c r="E36" s="4"/>
      <c r="F36" s="4"/>
      <c r="G36" s="4"/>
    </row>
    <row r="37" spans="1:7" x14ac:dyDescent="0.25">
      <c r="A37" s="4"/>
      <c r="B37" s="5"/>
      <c r="C37" s="4"/>
      <c r="D37" s="4"/>
      <c r="E37" s="4"/>
      <c r="F37" s="4"/>
      <c r="G37" s="4"/>
    </row>
    <row r="38" spans="1:7" x14ac:dyDescent="0.25">
      <c r="A38" s="4"/>
      <c r="B38" s="5"/>
      <c r="C38" s="4"/>
      <c r="D38" s="4"/>
      <c r="E38" s="4"/>
      <c r="F38" s="4"/>
      <c r="G38" s="4"/>
    </row>
    <row r="39" spans="1:7" x14ac:dyDescent="0.25">
      <c r="A39" s="4"/>
      <c r="B39" s="5"/>
      <c r="C39" s="4"/>
      <c r="D39" s="4"/>
      <c r="E39" s="4"/>
      <c r="F39" s="4"/>
      <c r="G39" s="4"/>
    </row>
    <row r="40" spans="1:7" x14ac:dyDescent="0.25">
      <c r="A40" s="4"/>
      <c r="B40" s="5"/>
      <c r="C40" s="4"/>
      <c r="D40" s="4"/>
      <c r="E40" s="4"/>
      <c r="F40" s="4"/>
      <c r="G40" s="4"/>
    </row>
    <row r="41" spans="1:7" x14ac:dyDescent="0.25">
      <c r="A41" s="4"/>
      <c r="B41" s="5"/>
      <c r="C41" s="4"/>
      <c r="D41" s="4"/>
      <c r="E41" s="4"/>
      <c r="F41" s="4"/>
      <c r="G41" s="4"/>
    </row>
    <row r="42" spans="1:7" x14ac:dyDescent="0.25">
      <c r="B42" s="9"/>
    </row>
    <row r="43" spans="1:7" x14ac:dyDescent="0.25">
      <c r="B43" s="9"/>
    </row>
    <row r="44" spans="1:7" x14ac:dyDescent="0.25">
      <c r="B44" s="9"/>
    </row>
    <row r="45" spans="1:7" x14ac:dyDescent="0.25">
      <c r="B45" s="9"/>
    </row>
    <row r="46" spans="1:7" x14ac:dyDescent="0.25">
      <c r="A46" s="1" t="s">
        <v>45</v>
      </c>
      <c r="B46" s="9">
        <f>+SUM(B6:B45)</f>
        <v>68</v>
      </c>
      <c r="C46" s="10"/>
      <c r="D46" s="11">
        <f>+SUM(D6:D45)</f>
        <v>6702.8571428571413</v>
      </c>
    </row>
    <row r="47" spans="1:7" x14ac:dyDescent="0.25">
      <c r="A47" s="1" t="s">
        <v>46</v>
      </c>
      <c r="B47" s="9">
        <f>+COUNT(B6:B45)</f>
        <v>25</v>
      </c>
      <c r="C47" s="10"/>
      <c r="D47" s="8"/>
    </row>
    <row r="48" spans="1:7" x14ac:dyDescent="0.25">
      <c r="B48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2" sqref="A2:XFD16"/>
    </sheetView>
  </sheetViews>
  <sheetFormatPr defaultRowHeight="15" x14ac:dyDescent="0.25"/>
  <cols>
    <col min="3" max="3" width="50.28515625" customWidth="1"/>
    <col min="259" max="259" width="50.28515625" customWidth="1"/>
    <col min="515" max="515" width="50.28515625" customWidth="1"/>
    <col min="771" max="771" width="50.28515625" customWidth="1"/>
    <col min="1027" max="1027" width="50.28515625" customWidth="1"/>
    <col min="1283" max="1283" width="50.28515625" customWidth="1"/>
    <col min="1539" max="1539" width="50.28515625" customWidth="1"/>
    <col min="1795" max="1795" width="50.28515625" customWidth="1"/>
    <col min="2051" max="2051" width="50.28515625" customWidth="1"/>
    <col min="2307" max="2307" width="50.28515625" customWidth="1"/>
    <col min="2563" max="2563" width="50.28515625" customWidth="1"/>
    <col min="2819" max="2819" width="50.28515625" customWidth="1"/>
    <col min="3075" max="3075" width="50.28515625" customWidth="1"/>
    <col min="3331" max="3331" width="50.28515625" customWidth="1"/>
    <col min="3587" max="3587" width="50.28515625" customWidth="1"/>
    <col min="3843" max="3843" width="50.28515625" customWidth="1"/>
    <col min="4099" max="4099" width="50.28515625" customWidth="1"/>
    <col min="4355" max="4355" width="50.28515625" customWidth="1"/>
    <col min="4611" max="4611" width="50.28515625" customWidth="1"/>
    <col min="4867" max="4867" width="50.28515625" customWidth="1"/>
    <col min="5123" max="5123" width="50.28515625" customWidth="1"/>
    <col min="5379" max="5379" width="50.28515625" customWidth="1"/>
    <col min="5635" max="5635" width="50.28515625" customWidth="1"/>
    <col min="5891" max="5891" width="50.28515625" customWidth="1"/>
    <col min="6147" max="6147" width="50.28515625" customWidth="1"/>
    <col min="6403" max="6403" width="50.28515625" customWidth="1"/>
    <col min="6659" max="6659" width="50.28515625" customWidth="1"/>
    <col min="6915" max="6915" width="50.28515625" customWidth="1"/>
    <col min="7171" max="7171" width="50.28515625" customWidth="1"/>
    <col min="7427" max="7427" width="50.28515625" customWidth="1"/>
    <col min="7683" max="7683" width="50.28515625" customWidth="1"/>
    <col min="7939" max="7939" width="50.28515625" customWidth="1"/>
    <col min="8195" max="8195" width="50.28515625" customWidth="1"/>
    <col min="8451" max="8451" width="50.28515625" customWidth="1"/>
    <col min="8707" max="8707" width="50.28515625" customWidth="1"/>
    <col min="8963" max="8963" width="50.28515625" customWidth="1"/>
    <col min="9219" max="9219" width="50.28515625" customWidth="1"/>
    <col min="9475" max="9475" width="50.28515625" customWidth="1"/>
    <col min="9731" max="9731" width="50.28515625" customWidth="1"/>
    <col min="9987" max="9987" width="50.28515625" customWidth="1"/>
    <col min="10243" max="10243" width="50.28515625" customWidth="1"/>
    <col min="10499" max="10499" width="50.28515625" customWidth="1"/>
    <col min="10755" max="10755" width="50.28515625" customWidth="1"/>
    <col min="11011" max="11011" width="50.28515625" customWidth="1"/>
    <col min="11267" max="11267" width="50.28515625" customWidth="1"/>
    <col min="11523" max="11523" width="50.28515625" customWidth="1"/>
    <col min="11779" max="11779" width="50.28515625" customWidth="1"/>
    <col min="12035" max="12035" width="50.28515625" customWidth="1"/>
    <col min="12291" max="12291" width="50.28515625" customWidth="1"/>
    <col min="12547" max="12547" width="50.28515625" customWidth="1"/>
    <col min="12803" max="12803" width="50.28515625" customWidth="1"/>
    <col min="13059" max="13059" width="50.28515625" customWidth="1"/>
    <col min="13315" max="13315" width="50.28515625" customWidth="1"/>
    <col min="13571" max="13571" width="50.28515625" customWidth="1"/>
    <col min="13827" max="13827" width="50.28515625" customWidth="1"/>
    <col min="14083" max="14083" width="50.28515625" customWidth="1"/>
    <col min="14339" max="14339" width="50.28515625" customWidth="1"/>
    <col min="14595" max="14595" width="50.28515625" customWidth="1"/>
    <col min="14851" max="14851" width="50.28515625" customWidth="1"/>
    <col min="15107" max="15107" width="50.28515625" customWidth="1"/>
    <col min="15363" max="15363" width="50.28515625" customWidth="1"/>
    <col min="15619" max="15619" width="50.28515625" customWidth="1"/>
    <col min="15875" max="15875" width="50.28515625" customWidth="1"/>
    <col min="16131" max="16131" width="50.2851562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x14ac:dyDescent="0.25">
      <c r="A2" s="9">
        <v>11560</v>
      </c>
      <c r="B2" s="9" t="s">
        <v>244</v>
      </c>
      <c r="C2" t="s">
        <v>435</v>
      </c>
      <c r="D2" t="s">
        <v>164</v>
      </c>
      <c r="E2" s="19">
        <v>13000</v>
      </c>
      <c r="F2" s="19">
        <v>0</v>
      </c>
      <c r="G2" s="1" t="s">
        <v>330</v>
      </c>
      <c r="L2" t="str">
        <f t="shared" ref="L2:L16" si="0">+CONCATENATE(G2,A2)</f>
        <v>Fallacia11560</v>
      </c>
      <c r="N2" s="22"/>
    </row>
    <row r="3" spans="1:14" x14ac:dyDescent="0.25">
      <c r="A3" s="9">
        <v>11561</v>
      </c>
      <c r="B3" s="9" t="s">
        <v>244</v>
      </c>
      <c r="C3" t="s">
        <v>435</v>
      </c>
      <c r="D3" t="s">
        <v>164</v>
      </c>
      <c r="E3" s="19">
        <v>2000</v>
      </c>
      <c r="F3" s="19">
        <v>0</v>
      </c>
      <c r="G3" s="1" t="s">
        <v>165</v>
      </c>
      <c r="L3" t="str">
        <f t="shared" si="0"/>
        <v>Cylindrotheca11561</v>
      </c>
      <c r="N3" s="22"/>
    </row>
    <row r="4" spans="1:14" x14ac:dyDescent="0.25">
      <c r="A4" s="9">
        <v>11562</v>
      </c>
      <c r="B4" s="9" t="s">
        <v>244</v>
      </c>
      <c r="C4" t="s">
        <v>435</v>
      </c>
      <c r="D4" t="s">
        <v>164</v>
      </c>
      <c r="E4" s="19">
        <v>13000</v>
      </c>
      <c r="F4" s="19">
        <v>0</v>
      </c>
      <c r="G4" s="1" t="s">
        <v>321</v>
      </c>
      <c r="H4" t="s">
        <v>410</v>
      </c>
      <c r="L4" t="str">
        <f t="shared" si="0"/>
        <v>Minidiscus11562</v>
      </c>
      <c r="N4" s="22"/>
    </row>
    <row r="5" spans="1:14" x14ac:dyDescent="0.25">
      <c r="A5" s="9">
        <v>11563</v>
      </c>
      <c r="B5" s="9" t="s">
        <v>244</v>
      </c>
      <c r="C5" t="s">
        <v>435</v>
      </c>
      <c r="D5" t="s">
        <v>164</v>
      </c>
      <c r="E5" s="19">
        <v>2500</v>
      </c>
      <c r="F5" s="19">
        <v>0</v>
      </c>
      <c r="G5" s="1" t="s">
        <v>213</v>
      </c>
      <c r="L5" t="str">
        <f t="shared" si="0"/>
        <v>Thalassionema11563</v>
      </c>
      <c r="N5" s="22"/>
    </row>
    <row r="6" spans="1:14" x14ac:dyDescent="0.25">
      <c r="A6" s="9">
        <v>11564</v>
      </c>
      <c r="B6" s="9" t="s">
        <v>244</v>
      </c>
      <c r="C6" t="s">
        <v>435</v>
      </c>
      <c r="D6" t="s">
        <v>164</v>
      </c>
      <c r="E6" s="19">
        <v>10000</v>
      </c>
      <c r="F6" s="19">
        <v>0</v>
      </c>
      <c r="G6" s="1" t="s">
        <v>213</v>
      </c>
      <c r="L6" t="str">
        <f>+CONCATENATE(G6,A5,"a")</f>
        <v>Thalassionema11563a</v>
      </c>
      <c r="N6" s="22"/>
    </row>
    <row r="7" spans="1:14" x14ac:dyDescent="0.25">
      <c r="A7" s="9">
        <v>11565</v>
      </c>
      <c r="B7" s="9" t="s">
        <v>244</v>
      </c>
      <c r="C7" t="s">
        <v>435</v>
      </c>
      <c r="D7" t="s">
        <v>164</v>
      </c>
      <c r="E7" s="19">
        <v>2500</v>
      </c>
      <c r="F7" s="19">
        <v>0</v>
      </c>
      <c r="G7" s="1" t="s">
        <v>331</v>
      </c>
      <c r="L7" t="str">
        <f t="shared" si="0"/>
        <v>Gyrosigma11565</v>
      </c>
      <c r="N7" s="22"/>
    </row>
    <row r="8" spans="1:14" x14ac:dyDescent="0.25">
      <c r="A8" s="9">
        <v>11566</v>
      </c>
      <c r="B8" s="9" t="s">
        <v>244</v>
      </c>
      <c r="C8" t="s">
        <v>435</v>
      </c>
      <c r="D8" t="s">
        <v>164</v>
      </c>
      <c r="E8" s="19">
        <v>25000</v>
      </c>
      <c r="F8" s="19">
        <v>0</v>
      </c>
      <c r="G8" s="1" t="s">
        <v>318</v>
      </c>
      <c r="L8" t="str">
        <f t="shared" si="0"/>
        <v>Nanoneis11566</v>
      </c>
      <c r="N8" s="22"/>
    </row>
    <row r="9" spans="1:14" s="28" customFormat="1" x14ac:dyDescent="0.25">
      <c r="A9" s="29">
        <v>11567</v>
      </c>
      <c r="B9" s="29" t="s">
        <v>244</v>
      </c>
      <c r="C9" t="s">
        <v>435</v>
      </c>
      <c r="D9" s="28" t="s">
        <v>164</v>
      </c>
      <c r="E9" s="30">
        <v>1000</v>
      </c>
      <c r="F9" s="30">
        <v>0</v>
      </c>
      <c r="G9" s="31" t="s">
        <v>332</v>
      </c>
      <c r="L9" s="28" t="str">
        <f t="shared" si="0"/>
        <v>Field-of-view11567</v>
      </c>
      <c r="N9" s="32"/>
    </row>
    <row r="10" spans="1:14" x14ac:dyDescent="0.25">
      <c r="A10" s="9">
        <v>11568</v>
      </c>
      <c r="B10" s="9" t="s">
        <v>244</v>
      </c>
      <c r="C10" t="s">
        <v>435</v>
      </c>
      <c r="D10" t="s">
        <v>164</v>
      </c>
      <c r="E10" s="19">
        <v>4500</v>
      </c>
      <c r="F10" s="19">
        <v>0</v>
      </c>
      <c r="G10" s="1" t="s">
        <v>171</v>
      </c>
      <c r="L10" t="str">
        <f t="shared" si="0"/>
        <v>Nitzschia11568</v>
      </c>
      <c r="N10" s="22"/>
    </row>
    <row r="11" spans="1:14" x14ac:dyDescent="0.25">
      <c r="A11" s="9">
        <v>11569</v>
      </c>
      <c r="B11" s="9" t="s">
        <v>244</v>
      </c>
      <c r="C11" t="s">
        <v>435</v>
      </c>
      <c r="D11" t="s">
        <v>164</v>
      </c>
      <c r="E11" s="19">
        <v>13000</v>
      </c>
      <c r="F11" s="19">
        <v>0</v>
      </c>
      <c r="G11" s="1" t="s">
        <v>171</v>
      </c>
      <c r="L11" t="str">
        <f t="shared" si="0"/>
        <v>Nitzschia11569</v>
      </c>
      <c r="N11" s="22"/>
    </row>
    <row r="12" spans="1:14" x14ac:dyDescent="0.25">
      <c r="A12" s="9">
        <v>11570</v>
      </c>
      <c r="B12" s="9" t="s">
        <v>244</v>
      </c>
      <c r="C12" t="s">
        <v>435</v>
      </c>
      <c r="D12" t="s">
        <v>164</v>
      </c>
      <c r="E12" s="19">
        <v>10000</v>
      </c>
      <c r="F12" s="19">
        <v>0</v>
      </c>
      <c r="G12" s="1" t="s">
        <v>171</v>
      </c>
      <c r="L12" t="str">
        <f t="shared" si="0"/>
        <v>Nitzschia11570</v>
      </c>
      <c r="N12" s="22"/>
    </row>
    <row r="13" spans="1:14" x14ac:dyDescent="0.25">
      <c r="A13" s="9">
        <v>11571</v>
      </c>
      <c r="B13" s="9" t="s">
        <v>244</v>
      </c>
      <c r="C13" t="s">
        <v>435</v>
      </c>
      <c r="D13" t="s">
        <v>164</v>
      </c>
      <c r="E13" s="19">
        <v>1500</v>
      </c>
      <c r="F13" s="19">
        <v>0</v>
      </c>
      <c r="G13" s="1" t="s">
        <v>329</v>
      </c>
      <c r="H13" t="s">
        <v>412</v>
      </c>
      <c r="L13" t="str">
        <f t="shared" si="0"/>
        <v>Asteromphalus11571</v>
      </c>
      <c r="N13" s="22"/>
    </row>
    <row r="14" spans="1:14" x14ac:dyDescent="0.25">
      <c r="A14" s="9">
        <v>11572</v>
      </c>
      <c r="B14" s="9" t="s">
        <v>244</v>
      </c>
      <c r="C14" t="s">
        <v>435</v>
      </c>
      <c r="D14" t="s">
        <v>164</v>
      </c>
      <c r="E14" s="19">
        <v>10000</v>
      </c>
      <c r="F14" s="19">
        <v>0</v>
      </c>
      <c r="G14" s="1" t="s">
        <v>216</v>
      </c>
      <c r="L14" t="str">
        <f t="shared" si="0"/>
        <v>Thalassiosira11572</v>
      </c>
      <c r="N14" s="22"/>
    </row>
    <row r="15" spans="1:14" x14ac:dyDescent="0.25">
      <c r="A15" s="9">
        <v>11573</v>
      </c>
      <c r="B15" s="9" t="s">
        <v>244</v>
      </c>
      <c r="C15" t="s">
        <v>435</v>
      </c>
      <c r="D15" t="s">
        <v>164</v>
      </c>
      <c r="E15" s="19">
        <v>7500</v>
      </c>
      <c r="F15" s="19">
        <v>0</v>
      </c>
      <c r="G15" s="1" t="s">
        <v>171</v>
      </c>
      <c r="L15" t="str">
        <f t="shared" si="0"/>
        <v>Nitzschia11573</v>
      </c>
      <c r="N15" s="22"/>
    </row>
    <row r="16" spans="1:14" x14ac:dyDescent="0.25">
      <c r="A16" s="9">
        <v>11574</v>
      </c>
      <c r="B16" s="9" t="s">
        <v>244</v>
      </c>
      <c r="C16" t="s">
        <v>435</v>
      </c>
      <c r="D16" t="s">
        <v>164</v>
      </c>
      <c r="E16" s="19">
        <v>25000</v>
      </c>
      <c r="F16" s="19">
        <v>0</v>
      </c>
      <c r="G16" s="1" t="s">
        <v>216</v>
      </c>
      <c r="L16" t="str">
        <f t="shared" si="0"/>
        <v>Thalassiosira11574</v>
      </c>
      <c r="N16" s="2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A19" sqref="A19"/>
    </sheetView>
  </sheetViews>
  <sheetFormatPr defaultRowHeight="15" x14ac:dyDescent="0.25"/>
  <cols>
    <col min="1" max="1" width="32.5703125" bestFit="1" customWidth="1"/>
    <col min="2" max="2" width="18.28515625" bestFit="1" customWidth="1"/>
    <col min="3" max="3" width="13.85546875" bestFit="1" customWidth="1"/>
    <col min="4" max="4" width="9.85546875" bestFit="1" customWidth="1"/>
  </cols>
  <sheetData>
    <row r="1" spans="1:7" x14ac:dyDescent="0.25">
      <c r="A1" s="1" t="s">
        <v>0</v>
      </c>
      <c r="B1" s="2"/>
      <c r="C1" s="3"/>
      <c r="D1" s="4"/>
    </row>
    <row r="2" spans="1:7" x14ac:dyDescent="0.25">
      <c r="A2" s="25" t="s">
        <v>1</v>
      </c>
      <c r="B2" s="26"/>
      <c r="C2" s="3"/>
      <c r="D2" s="5"/>
      <c r="E2" s="4"/>
      <c r="F2" s="4"/>
      <c r="G2" s="4"/>
    </row>
    <row r="3" spans="1:7" x14ac:dyDescent="0.25">
      <c r="A3" s="25" t="s">
        <v>264</v>
      </c>
      <c r="B3" s="26" t="s">
        <v>265</v>
      </c>
      <c r="C3" s="3" t="s">
        <v>4</v>
      </c>
      <c r="D3" s="5">
        <v>1</v>
      </c>
      <c r="E3" s="4"/>
      <c r="F3" s="4" t="s">
        <v>348</v>
      </c>
      <c r="G3" s="4"/>
    </row>
    <row r="4" spans="1:7" x14ac:dyDescent="0.25">
      <c r="A4" s="25" t="s">
        <v>5</v>
      </c>
      <c r="B4" s="26">
        <v>624</v>
      </c>
      <c r="C4" s="3" t="s">
        <v>6</v>
      </c>
      <c r="D4" s="6">
        <f>+B4/60030</f>
        <v>1.039480259870065E-2</v>
      </c>
      <c r="E4" s="4"/>
      <c r="F4" s="4"/>
      <c r="G4" s="4"/>
    </row>
    <row r="5" spans="1:7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</row>
    <row r="6" spans="1:7" x14ac:dyDescent="0.25">
      <c r="A6" s="25" t="s">
        <v>266</v>
      </c>
      <c r="B6" s="5">
        <v>14</v>
      </c>
      <c r="C6" s="15">
        <f>+B6/D4</f>
        <v>1346.8269230769231</v>
      </c>
      <c r="D6" s="16">
        <f>+C6/D3</f>
        <v>1346.8269230769231</v>
      </c>
      <c r="E6" s="4"/>
      <c r="F6" s="4"/>
      <c r="G6" s="4"/>
    </row>
    <row r="7" spans="1:7" x14ac:dyDescent="0.25">
      <c r="A7" s="25" t="s">
        <v>267</v>
      </c>
      <c r="B7" s="5">
        <v>5</v>
      </c>
      <c r="C7" s="15">
        <f>+B7/D4</f>
        <v>481.00961538461536</v>
      </c>
      <c r="D7" s="16">
        <f>+C7/D3</f>
        <v>481.00961538461536</v>
      </c>
      <c r="E7" s="4"/>
      <c r="F7" s="25" t="s">
        <v>360</v>
      </c>
      <c r="G7" s="4"/>
    </row>
    <row r="8" spans="1:7" x14ac:dyDescent="0.25">
      <c r="A8" s="25" t="s">
        <v>268</v>
      </c>
      <c r="B8" s="5">
        <v>8</v>
      </c>
      <c r="C8" s="15">
        <f>+B8/D4</f>
        <v>769.61538461538464</v>
      </c>
      <c r="D8" s="16">
        <f>+C8/D3</f>
        <v>769.61538461538464</v>
      </c>
      <c r="E8" s="4"/>
      <c r="F8" s="4" t="s">
        <v>361</v>
      </c>
      <c r="G8" s="4"/>
    </row>
    <row r="9" spans="1:7" x14ac:dyDescent="0.25">
      <c r="A9" s="25" t="s">
        <v>220</v>
      </c>
      <c r="B9" s="5">
        <v>22</v>
      </c>
      <c r="C9" s="15">
        <f>+B9/D4</f>
        <v>2116.4423076923076</v>
      </c>
      <c r="D9" s="16">
        <f>+C9/D3</f>
        <v>2116.4423076923076</v>
      </c>
      <c r="E9" s="4"/>
      <c r="F9" s="4"/>
      <c r="G9" s="4"/>
    </row>
    <row r="10" spans="1:7" x14ac:dyDescent="0.25">
      <c r="A10" s="25" t="s">
        <v>269</v>
      </c>
      <c r="B10" s="5">
        <v>1</v>
      </c>
      <c r="C10" s="15">
        <f>+B10/D4</f>
        <v>96.20192307692308</v>
      </c>
      <c r="D10" s="16">
        <f>+C10/D3</f>
        <v>96.20192307692308</v>
      </c>
      <c r="E10" s="4"/>
      <c r="F10" s="25" t="s">
        <v>269</v>
      </c>
      <c r="G10" s="4"/>
    </row>
    <row r="11" spans="1:7" x14ac:dyDescent="0.25">
      <c r="A11" s="25" t="s">
        <v>270</v>
      </c>
      <c r="B11" s="5">
        <v>4</v>
      </c>
      <c r="C11" s="15">
        <f>+B11/D4</f>
        <v>384.80769230769232</v>
      </c>
      <c r="D11" s="16">
        <f>+C11/D3</f>
        <v>384.80769230769232</v>
      </c>
      <c r="E11" s="4"/>
      <c r="F11" s="25" t="s">
        <v>270</v>
      </c>
      <c r="G11" s="4"/>
    </row>
    <row r="12" spans="1:7" x14ac:dyDescent="0.25">
      <c r="A12" s="25" t="s">
        <v>271</v>
      </c>
      <c r="B12" s="5">
        <v>2</v>
      </c>
      <c r="C12" s="15">
        <f>+B12/D4</f>
        <v>192.40384615384616</v>
      </c>
      <c r="D12" s="16">
        <f>+C12/D3</f>
        <v>192.40384615384616</v>
      </c>
      <c r="E12" s="4"/>
      <c r="F12" s="27" t="s">
        <v>362</v>
      </c>
      <c r="G12" s="4"/>
    </row>
    <row r="13" spans="1:7" x14ac:dyDescent="0.25">
      <c r="A13" s="25" t="s">
        <v>272</v>
      </c>
      <c r="B13" s="5">
        <v>6</v>
      </c>
      <c r="C13" s="15">
        <f>+B13/D4</f>
        <v>577.21153846153845</v>
      </c>
      <c r="D13" s="16">
        <f>+C13/D3</f>
        <v>577.21153846153845</v>
      </c>
      <c r="E13" s="4"/>
      <c r="F13" s="25" t="s">
        <v>272</v>
      </c>
      <c r="G13" s="4"/>
    </row>
    <row r="14" spans="1:7" x14ac:dyDescent="0.25">
      <c r="A14" s="25" t="s">
        <v>134</v>
      </c>
      <c r="B14" s="5">
        <v>1</v>
      </c>
      <c r="C14" s="15">
        <f>+B14/D4</f>
        <v>96.20192307692308</v>
      </c>
      <c r="D14" s="16">
        <f>+C14/D3</f>
        <v>96.20192307692308</v>
      </c>
      <c r="E14" s="4"/>
      <c r="F14" s="4"/>
      <c r="G14" s="4"/>
    </row>
    <row r="15" spans="1:7" x14ac:dyDescent="0.25">
      <c r="A15" s="25" t="s">
        <v>273</v>
      </c>
      <c r="B15" s="5">
        <v>1</v>
      </c>
      <c r="C15" s="15">
        <f>+B15/D4</f>
        <v>96.20192307692308</v>
      </c>
      <c r="D15" s="16">
        <f>+C15/D3</f>
        <v>96.20192307692308</v>
      </c>
      <c r="E15" s="4"/>
      <c r="F15" s="25" t="s">
        <v>273</v>
      </c>
      <c r="G15" s="4"/>
    </row>
    <row r="16" spans="1:7" x14ac:dyDescent="0.25">
      <c r="A16" s="25" t="s">
        <v>138</v>
      </c>
      <c r="B16" s="5">
        <v>2</v>
      </c>
      <c r="C16" s="15">
        <f>+B16/D4</f>
        <v>192.40384615384616</v>
      </c>
      <c r="D16" s="16">
        <f>+C16/D3</f>
        <v>192.40384615384616</v>
      </c>
      <c r="E16" s="4"/>
      <c r="F16" s="4"/>
      <c r="G16" s="4"/>
    </row>
    <row r="17" spans="1:7" x14ac:dyDescent="0.25">
      <c r="A17" s="25" t="s">
        <v>274</v>
      </c>
      <c r="B17" s="5">
        <v>3</v>
      </c>
      <c r="C17" s="15">
        <f>+B17/D4</f>
        <v>288.60576923076923</v>
      </c>
      <c r="D17" s="16">
        <f>+C17/D3</f>
        <v>288.60576923076923</v>
      </c>
      <c r="E17" s="4"/>
      <c r="F17" s="4"/>
      <c r="G17" s="4"/>
    </row>
    <row r="18" spans="1:7" x14ac:dyDescent="0.25">
      <c r="A18" s="25" t="s">
        <v>420</v>
      </c>
      <c r="B18" s="5">
        <v>1</v>
      </c>
      <c r="C18" s="15">
        <f>+B18/D4</f>
        <v>96.20192307692308</v>
      </c>
      <c r="D18" s="16">
        <f>+C18/D3</f>
        <v>96.20192307692308</v>
      </c>
      <c r="E18" s="4"/>
      <c r="F18" s="4"/>
      <c r="G18" s="4"/>
    </row>
    <row r="19" spans="1:7" x14ac:dyDescent="0.25">
      <c r="A19" s="25" t="s">
        <v>275</v>
      </c>
      <c r="B19" s="5">
        <v>4</v>
      </c>
      <c r="C19" s="15">
        <f>+B19/D4</f>
        <v>384.80769230769232</v>
      </c>
      <c r="D19" s="16">
        <f>+C19/D3</f>
        <v>384.80769230769232</v>
      </c>
      <c r="E19" s="4"/>
      <c r="F19" s="25" t="s">
        <v>275</v>
      </c>
      <c r="G19" s="4"/>
    </row>
    <row r="20" spans="1:7" x14ac:dyDescent="0.25">
      <c r="A20" s="25" t="s">
        <v>276</v>
      </c>
      <c r="B20" s="5">
        <v>1</v>
      </c>
      <c r="C20" s="15">
        <f>+B20/D4</f>
        <v>96.20192307692308</v>
      </c>
      <c r="D20" s="16">
        <f>+C20/D3</f>
        <v>96.20192307692308</v>
      </c>
      <c r="E20" s="4"/>
      <c r="F20" s="25" t="s">
        <v>276</v>
      </c>
      <c r="G20" s="4"/>
    </row>
    <row r="21" spans="1:7" x14ac:dyDescent="0.25">
      <c r="A21" s="25" t="s">
        <v>277</v>
      </c>
      <c r="B21" s="5">
        <v>3</v>
      </c>
      <c r="C21" s="15">
        <f>+B21/D4</f>
        <v>288.60576923076923</v>
      </c>
      <c r="D21" s="16">
        <f>+C21/D3</f>
        <v>288.60576923076923</v>
      </c>
      <c r="E21" s="4"/>
      <c r="F21" s="25" t="s">
        <v>277</v>
      </c>
      <c r="G21" s="4"/>
    </row>
    <row r="22" spans="1:7" x14ac:dyDescent="0.25">
      <c r="A22" s="25" t="s">
        <v>249</v>
      </c>
      <c r="B22" s="5">
        <v>3</v>
      </c>
      <c r="C22" s="15">
        <f>+B22/D4</f>
        <v>288.60576923076923</v>
      </c>
      <c r="D22" s="16">
        <f>+C22/D3</f>
        <v>288.60576923076923</v>
      </c>
      <c r="E22" s="4"/>
      <c r="F22" s="4"/>
      <c r="G22" s="4"/>
    </row>
    <row r="23" spans="1:7" x14ac:dyDescent="0.25">
      <c r="A23" s="25" t="s">
        <v>278</v>
      </c>
      <c r="B23" s="5">
        <v>3</v>
      </c>
      <c r="C23" s="15">
        <f>+B23/D4</f>
        <v>288.60576923076923</v>
      </c>
      <c r="D23" s="16">
        <f>+C23/D3</f>
        <v>288.60576923076923</v>
      </c>
      <c r="E23" s="4"/>
      <c r="F23" s="4"/>
      <c r="G23" s="4"/>
    </row>
    <row r="24" spans="1:7" x14ac:dyDescent="0.25">
      <c r="A24" s="25" t="s">
        <v>279</v>
      </c>
      <c r="B24" s="5">
        <v>1</v>
      </c>
      <c r="C24" s="15">
        <f>+B24/D4</f>
        <v>96.20192307692308</v>
      </c>
      <c r="D24" s="16">
        <f>+C24/D3</f>
        <v>96.20192307692308</v>
      </c>
      <c r="E24" s="4"/>
      <c r="F24" s="25" t="s">
        <v>279</v>
      </c>
      <c r="G24" s="4"/>
    </row>
    <row r="25" spans="1:7" x14ac:dyDescent="0.25">
      <c r="A25" s="25" t="s">
        <v>257</v>
      </c>
      <c r="B25" s="5">
        <v>3</v>
      </c>
      <c r="C25" s="15">
        <f>+B25/D4</f>
        <v>288.60576923076923</v>
      </c>
      <c r="D25" s="16">
        <f>+C25/D3</f>
        <v>288.60576923076923</v>
      </c>
      <c r="E25" s="4"/>
      <c r="F25" s="4"/>
      <c r="G25" s="4"/>
    </row>
    <row r="26" spans="1:7" x14ac:dyDescent="0.25">
      <c r="A26" s="25" t="s">
        <v>280</v>
      </c>
      <c r="B26" s="5">
        <v>1</v>
      </c>
      <c r="C26" s="15">
        <f>+B26/D4</f>
        <v>96.20192307692308</v>
      </c>
      <c r="D26" s="16">
        <f>+C26/D3</f>
        <v>96.20192307692308</v>
      </c>
      <c r="E26" s="4"/>
      <c r="F26" s="25" t="s">
        <v>363</v>
      </c>
      <c r="G26" s="4"/>
    </row>
    <row r="27" spans="1:7" x14ac:dyDescent="0.25">
      <c r="A27" s="25" t="s">
        <v>281</v>
      </c>
      <c r="B27" s="5">
        <v>2</v>
      </c>
      <c r="C27" s="15">
        <f>+B27/D4</f>
        <v>192.40384615384616</v>
      </c>
      <c r="D27" s="16">
        <f>+C27/D3</f>
        <v>192.40384615384616</v>
      </c>
      <c r="E27" s="4"/>
      <c r="F27" s="25" t="s">
        <v>281</v>
      </c>
      <c r="G27" s="4"/>
    </row>
    <row r="28" spans="1:7" x14ac:dyDescent="0.25">
      <c r="A28" s="25" t="s">
        <v>247</v>
      </c>
      <c r="B28" s="5">
        <v>3</v>
      </c>
      <c r="C28" s="15">
        <f>+B28/D4</f>
        <v>288.60576923076923</v>
      </c>
      <c r="D28" s="16">
        <f>+C28/D3</f>
        <v>288.60576923076923</v>
      </c>
      <c r="E28" s="4"/>
      <c r="F28" s="4"/>
      <c r="G28" s="4"/>
    </row>
    <row r="29" spans="1:7" x14ac:dyDescent="0.25">
      <c r="A29" s="25" t="s">
        <v>282</v>
      </c>
      <c r="B29" s="5">
        <v>1</v>
      </c>
      <c r="C29" s="15">
        <f>+B29/D4</f>
        <v>96.20192307692308</v>
      </c>
      <c r="D29" s="16">
        <f>+C29/D3</f>
        <v>96.20192307692308</v>
      </c>
      <c r="E29" s="4"/>
      <c r="F29" s="25" t="s">
        <v>282</v>
      </c>
      <c r="G29" s="4"/>
    </row>
    <row r="30" spans="1:7" x14ac:dyDescent="0.25">
      <c r="A30" s="25" t="s">
        <v>283</v>
      </c>
      <c r="B30" s="5">
        <v>1</v>
      </c>
      <c r="C30" s="15">
        <f>+B30/D4</f>
        <v>96.20192307692308</v>
      </c>
      <c r="D30" s="16">
        <f>+C30/D3</f>
        <v>96.20192307692308</v>
      </c>
      <c r="E30" s="4"/>
      <c r="F30" s="25" t="s">
        <v>283</v>
      </c>
      <c r="G30" s="4"/>
    </row>
    <row r="31" spans="1:7" x14ac:dyDescent="0.25">
      <c r="A31" s="25" t="s">
        <v>396</v>
      </c>
      <c r="B31" s="5">
        <v>4</v>
      </c>
      <c r="C31" s="15">
        <f>+B31/D4</f>
        <v>384.80769230769232</v>
      </c>
      <c r="D31" s="16">
        <f>+C31/D3</f>
        <v>384.80769230769232</v>
      </c>
      <c r="E31" s="4"/>
      <c r="F31" s="25" t="s">
        <v>419</v>
      </c>
      <c r="G31" s="4"/>
    </row>
    <row r="32" spans="1:7" x14ac:dyDescent="0.25">
      <c r="A32" s="25" t="s">
        <v>418</v>
      </c>
      <c r="B32" s="5">
        <v>1</v>
      </c>
      <c r="C32" s="15">
        <f>+B32/D4</f>
        <v>96.20192307692308</v>
      </c>
      <c r="D32" s="16">
        <f>+C32/D3</f>
        <v>96.20192307692308</v>
      </c>
      <c r="E32" s="4"/>
      <c r="F32" s="25" t="s">
        <v>418</v>
      </c>
      <c r="G32" s="4"/>
    </row>
    <row r="33" spans="1:7" x14ac:dyDescent="0.25">
      <c r="A33" s="25" t="s">
        <v>284</v>
      </c>
      <c r="B33" s="5">
        <v>1</v>
      </c>
      <c r="C33" s="15">
        <f>+B33/D4</f>
        <v>96.20192307692308</v>
      </c>
      <c r="D33" s="16">
        <f>+C33/D3</f>
        <v>96.20192307692308</v>
      </c>
      <c r="E33" s="4"/>
      <c r="F33" s="25" t="s">
        <v>284</v>
      </c>
      <c r="G33" s="4"/>
    </row>
    <row r="34" spans="1:7" x14ac:dyDescent="0.25">
      <c r="A34" s="25" t="s">
        <v>285</v>
      </c>
      <c r="B34" s="5">
        <v>1</v>
      </c>
      <c r="C34" s="15">
        <f>+B34/D4</f>
        <v>96.20192307692308</v>
      </c>
      <c r="D34" s="16">
        <f>+C34/D3</f>
        <v>96.20192307692308</v>
      </c>
      <c r="E34" s="4"/>
      <c r="F34" s="25" t="s">
        <v>285</v>
      </c>
      <c r="G34" s="4"/>
    </row>
    <row r="35" spans="1:7" x14ac:dyDescent="0.25">
      <c r="A35" s="25" t="s">
        <v>286</v>
      </c>
      <c r="B35" s="5">
        <v>1</v>
      </c>
      <c r="C35" s="15">
        <f>+B35/D4</f>
        <v>96.20192307692308</v>
      </c>
      <c r="D35" s="16">
        <f>+C35/D3</f>
        <v>96.20192307692308</v>
      </c>
      <c r="E35" s="4"/>
      <c r="F35" s="25" t="s">
        <v>286</v>
      </c>
      <c r="G35" s="4"/>
    </row>
    <row r="36" spans="1:7" x14ac:dyDescent="0.25">
      <c r="B36" s="9"/>
    </row>
    <row r="37" spans="1:7" x14ac:dyDescent="0.25">
      <c r="B37" s="9"/>
    </row>
    <row r="38" spans="1:7" x14ac:dyDescent="0.25">
      <c r="B38" s="9"/>
    </row>
    <row r="39" spans="1:7" x14ac:dyDescent="0.25">
      <c r="B39" s="9"/>
    </row>
    <row r="40" spans="1:7" x14ac:dyDescent="0.25">
      <c r="B40" s="9"/>
    </row>
    <row r="41" spans="1:7" x14ac:dyDescent="0.25">
      <c r="B41" s="9"/>
    </row>
    <row r="42" spans="1:7" x14ac:dyDescent="0.25">
      <c r="B42" s="9"/>
    </row>
    <row r="43" spans="1:7" x14ac:dyDescent="0.25">
      <c r="B43" s="9"/>
    </row>
    <row r="44" spans="1:7" x14ac:dyDescent="0.25">
      <c r="B44" s="9"/>
    </row>
    <row r="45" spans="1:7" x14ac:dyDescent="0.25">
      <c r="B45" s="9"/>
    </row>
    <row r="46" spans="1:7" x14ac:dyDescent="0.25">
      <c r="A46" s="1" t="s">
        <v>45</v>
      </c>
      <c r="B46" s="9">
        <f>+SUM(B6:B45)</f>
        <v>104</v>
      </c>
      <c r="C46" s="10"/>
      <c r="D46" s="11">
        <f>+SUM(D6:D45)</f>
        <v>10005.000000000002</v>
      </c>
    </row>
    <row r="47" spans="1:7" x14ac:dyDescent="0.25">
      <c r="A47" s="1" t="s">
        <v>46</v>
      </c>
      <c r="B47" s="9">
        <f>+COUNT(B6:B45)</f>
        <v>30</v>
      </c>
      <c r="C47" s="10"/>
      <c r="D47" s="8"/>
    </row>
    <row r="48" spans="1:7" x14ac:dyDescent="0.25">
      <c r="B48" s="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A10" sqref="A10:XFD32"/>
    </sheetView>
  </sheetViews>
  <sheetFormatPr defaultRowHeight="15" x14ac:dyDescent="0.25"/>
  <cols>
    <col min="3" max="3" width="44.42578125" bestFit="1" customWidth="1"/>
    <col min="7" max="7" width="16.28515625" customWidth="1"/>
    <col min="259" max="259" width="44.42578125" bestFit="1" customWidth="1"/>
    <col min="515" max="515" width="44.42578125" bestFit="1" customWidth="1"/>
    <col min="771" max="771" width="44.42578125" bestFit="1" customWidth="1"/>
    <col min="1027" max="1027" width="44.42578125" bestFit="1" customWidth="1"/>
    <col min="1283" max="1283" width="44.42578125" bestFit="1" customWidth="1"/>
    <col min="1539" max="1539" width="44.42578125" bestFit="1" customWidth="1"/>
    <col min="1795" max="1795" width="44.42578125" bestFit="1" customWidth="1"/>
    <col min="2051" max="2051" width="44.42578125" bestFit="1" customWidth="1"/>
    <col min="2307" max="2307" width="44.42578125" bestFit="1" customWidth="1"/>
    <col min="2563" max="2563" width="44.42578125" bestFit="1" customWidth="1"/>
    <col min="2819" max="2819" width="44.42578125" bestFit="1" customWidth="1"/>
    <col min="3075" max="3075" width="44.42578125" bestFit="1" customWidth="1"/>
    <col min="3331" max="3331" width="44.42578125" bestFit="1" customWidth="1"/>
    <col min="3587" max="3587" width="44.42578125" bestFit="1" customWidth="1"/>
    <col min="3843" max="3843" width="44.42578125" bestFit="1" customWidth="1"/>
    <col min="4099" max="4099" width="44.42578125" bestFit="1" customWidth="1"/>
    <col min="4355" max="4355" width="44.42578125" bestFit="1" customWidth="1"/>
    <col min="4611" max="4611" width="44.42578125" bestFit="1" customWidth="1"/>
    <col min="4867" max="4867" width="44.42578125" bestFit="1" customWidth="1"/>
    <col min="5123" max="5123" width="44.42578125" bestFit="1" customWidth="1"/>
    <col min="5379" max="5379" width="44.42578125" bestFit="1" customWidth="1"/>
    <col min="5635" max="5635" width="44.42578125" bestFit="1" customWidth="1"/>
    <col min="5891" max="5891" width="44.42578125" bestFit="1" customWidth="1"/>
    <col min="6147" max="6147" width="44.42578125" bestFit="1" customWidth="1"/>
    <col min="6403" max="6403" width="44.42578125" bestFit="1" customWidth="1"/>
    <col min="6659" max="6659" width="44.42578125" bestFit="1" customWidth="1"/>
    <col min="6915" max="6915" width="44.42578125" bestFit="1" customWidth="1"/>
    <col min="7171" max="7171" width="44.42578125" bestFit="1" customWidth="1"/>
    <col min="7427" max="7427" width="44.42578125" bestFit="1" customWidth="1"/>
    <col min="7683" max="7683" width="44.42578125" bestFit="1" customWidth="1"/>
    <col min="7939" max="7939" width="44.42578125" bestFit="1" customWidth="1"/>
    <col min="8195" max="8195" width="44.42578125" bestFit="1" customWidth="1"/>
    <col min="8451" max="8451" width="44.42578125" bestFit="1" customWidth="1"/>
    <col min="8707" max="8707" width="44.42578125" bestFit="1" customWidth="1"/>
    <col min="8963" max="8963" width="44.42578125" bestFit="1" customWidth="1"/>
    <col min="9219" max="9219" width="44.42578125" bestFit="1" customWidth="1"/>
    <col min="9475" max="9475" width="44.42578125" bestFit="1" customWidth="1"/>
    <col min="9731" max="9731" width="44.42578125" bestFit="1" customWidth="1"/>
    <col min="9987" max="9987" width="44.42578125" bestFit="1" customWidth="1"/>
    <col min="10243" max="10243" width="44.42578125" bestFit="1" customWidth="1"/>
    <col min="10499" max="10499" width="44.42578125" bestFit="1" customWidth="1"/>
    <col min="10755" max="10755" width="44.42578125" bestFit="1" customWidth="1"/>
    <col min="11011" max="11011" width="44.42578125" bestFit="1" customWidth="1"/>
    <col min="11267" max="11267" width="44.42578125" bestFit="1" customWidth="1"/>
    <col min="11523" max="11523" width="44.42578125" bestFit="1" customWidth="1"/>
    <col min="11779" max="11779" width="44.42578125" bestFit="1" customWidth="1"/>
    <col min="12035" max="12035" width="44.42578125" bestFit="1" customWidth="1"/>
    <col min="12291" max="12291" width="44.42578125" bestFit="1" customWidth="1"/>
    <col min="12547" max="12547" width="44.42578125" bestFit="1" customWidth="1"/>
    <col min="12803" max="12803" width="44.42578125" bestFit="1" customWidth="1"/>
    <col min="13059" max="13059" width="44.42578125" bestFit="1" customWidth="1"/>
    <col min="13315" max="13315" width="44.42578125" bestFit="1" customWidth="1"/>
    <col min="13571" max="13571" width="44.42578125" bestFit="1" customWidth="1"/>
    <col min="13827" max="13827" width="44.42578125" bestFit="1" customWidth="1"/>
    <col min="14083" max="14083" width="44.42578125" bestFit="1" customWidth="1"/>
    <col min="14339" max="14339" width="44.42578125" bestFit="1" customWidth="1"/>
    <col min="14595" max="14595" width="44.42578125" bestFit="1" customWidth="1"/>
    <col min="14851" max="14851" width="44.42578125" bestFit="1" customWidth="1"/>
    <col min="15107" max="15107" width="44.42578125" bestFit="1" customWidth="1"/>
    <col min="15363" max="15363" width="44.42578125" bestFit="1" customWidth="1"/>
    <col min="15619" max="15619" width="44.42578125" bestFit="1" customWidth="1"/>
    <col min="15875" max="15875" width="44.42578125" bestFit="1" customWidth="1"/>
    <col min="16131" max="16131" width="44.42578125" bestFit="1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10633</v>
      </c>
      <c r="B2" s="29" t="s">
        <v>264</v>
      </c>
      <c r="C2" t="s">
        <v>436</v>
      </c>
      <c r="D2" s="28" t="s">
        <v>313</v>
      </c>
      <c r="E2" s="30">
        <v>7500</v>
      </c>
      <c r="F2" s="30">
        <v>0</v>
      </c>
      <c r="G2" s="31" t="s">
        <v>216</v>
      </c>
      <c r="L2" s="28" t="str">
        <f t="shared" ref="L2:L32" si="0">+CONCATENATE(G2,A2)</f>
        <v>Thalassiosira10633</v>
      </c>
      <c r="N2" s="32"/>
    </row>
    <row r="3" spans="1:14" s="28" customFormat="1" x14ac:dyDescent="0.25">
      <c r="A3" s="29">
        <v>10634</v>
      </c>
      <c r="B3" s="29" t="s">
        <v>264</v>
      </c>
      <c r="C3" t="s">
        <v>436</v>
      </c>
      <c r="D3" s="28" t="s">
        <v>313</v>
      </c>
      <c r="E3" s="30">
        <v>2000</v>
      </c>
      <c r="F3" s="30">
        <v>0</v>
      </c>
      <c r="G3" s="31" t="s">
        <v>169</v>
      </c>
      <c r="L3" s="28" t="str">
        <f t="shared" si="0"/>
        <v>dinoflagellate10634</v>
      </c>
      <c r="N3" s="32"/>
    </row>
    <row r="4" spans="1:14" s="28" customFormat="1" x14ac:dyDescent="0.25">
      <c r="A4" s="29">
        <v>10635</v>
      </c>
      <c r="B4" s="29" t="s">
        <v>264</v>
      </c>
      <c r="C4" t="s">
        <v>436</v>
      </c>
      <c r="D4" s="28" t="s">
        <v>313</v>
      </c>
      <c r="E4" s="30">
        <v>10000</v>
      </c>
      <c r="F4" s="30">
        <v>0</v>
      </c>
      <c r="G4" s="31" t="s">
        <v>333</v>
      </c>
      <c r="L4" s="28" t="str">
        <f t="shared" si="0"/>
        <v>Delphineis10635</v>
      </c>
      <c r="N4" s="32"/>
    </row>
    <row r="5" spans="1:14" s="28" customFormat="1" x14ac:dyDescent="0.25">
      <c r="A5" s="29">
        <v>10636</v>
      </c>
      <c r="B5" s="29" t="s">
        <v>264</v>
      </c>
      <c r="C5" t="s">
        <v>436</v>
      </c>
      <c r="D5" s="28" t="s">
        <v>313</v>
      </c>
      <c r="E5" s="30">
        <v>13000</v>
      </c>
      <c r="F5" s="30">
        <v>0</v>
      </c>
      <c r="G5" s="31" t="s">
        <v>204</v>
      </c>
      <c r="L5" s="28" t="str">
        <f t="shared" si="0"/>
        <v>Florisphaera10636</v>
      </c>
      <c r="N5" s="32"/>
    </row>
    <row r="6" spans="1:14" s="28" customFormat="1" x14ac:dyDescent="0.25">
      <c r="A6" s="29">
        <v>10637</v>
      </c>
      <c r="B6" s="29" t="s">
        <v>264</v>
      </c>
      <c r="C6" t="s">
        <v>436</v>
      </c>
      <c r="D6" s="28" t="s">
        <v>313</v>
      </c>
      <c r="E6" s="30">
        <v>10000</v>
      </c>
      <c r="F6" s="30">
        <v>0</v>
      </c>
      <c r="G6" s="31" t="s">
        <v>219</v>
      </c>
      <c r="L6" s="28" t="str">
        <f t="shared" si="0"/>
        <v>Gephyrocapsa10637</v>
      </c>
      <c r="N6" s="32"/>
    </row>
    <row r="7" spans="1:14" s="28" customFormat="1" x14ac:dyDescent="0.25">
      <c r="A7" s="29">
        <v>11556</v>
      </c>
      <c r="B7" s="29" t="s">
        <v>264</v>
      </c>
      <c r="C7" t="s">
        <v>436</v>
      </c>
      <c r="D7" s="28" t="s">
        <v>164</v>
      </c>
      <c r="E7" s="30">
        <v>8000</v>
      </c>
      <c r="F7" s="30">
        <v>0</v>
      </c>
      <c r="G7" s="31" t="s">
        <v>216</v>
      </c>
      <c r="L7" s="28" t="str">
        <f t="shared" si="0"/>
        <v>Thalassiosira11556</v>
      </c>
      <c r="N7" s="32"/>
    </row>
    <row r="8" spans="1:14" s="28" customFormat="1" x14ac:dyDescent="0.25">
      <c r="A8" s="29">
        <v>11557</v>
      </c>
      <c r="B8" s="29" t="s">
        <v>264</v>
      </c>
      <c r="C8" t="s">
        <v>436</v>
      </c>
      <c r="D8" s="28" t="s">
        <v>164</v>
      </c>
      <c r="E8" s="30">
        <v>18000</v>
      </c>
      <c r="F8" s="30">
        <v>0</v>
      </c>
      <c r="G8" s="31" t="s">
        <v>171</v>
      </c>
      <c r="L8" s="28" t="str">
        <f t="shared" si="0"/>
        <v>Nitzschia11557</v>
      </c>
      <c r="N8" s="32"/>
    </row>
    <row r="9" spans="1:14" s="28" customFormat="1" x14ac:dyDescent="0.25">
      <c r="A9" s="29">
        <v>11558</v>
      </c>
      <c r="B9" s="29" t="s">
        <v>264</v>
      </c>
      <c r="C9" t="s">
        <v>436</v>
      </c>
      <c r="D9" s="28" t="s">
        <v>164</v>
      </c>
      <c r="E9" s="30">
        <v>3700</v>
      </c>
      <c r="F9" s="30">
        <v>0</v>
      </c>
      <c r="G9" s="31" t="s">
        <v>171</v>
      </c>
      <c r="L9" s="28" t="str">
        <f t="shared" si="0"/>
        <v>Nitzschia11558</v>
      </c>
      <c r="N9" s="32"/>
    </row>
    <row r="10" spans="1:14" x14ac:dyDescent="0.25">
      <c r="A10" s="9">
        <v>11575</v>
      </c>
      <c r="B10" s="9" t="s">
        <v>264</v>
      </c>
      <c r="C10" t="s">
        <v>436</v>
      </c>
      <c r="D10" t="s">
        <v>164</v>
      </c>
      <c r="E10" s="19">
        <v>1000</v>
      </c>
      <c r="F10" s="19">
        <v>0</v>
      </c>
      <c r="G10" s="1" t="s">
        <v>171</v>
      </c>
      <c r="L10" t="str">
        <f t="shared" si="0"/>
        <v>Nitzschia11575</v>
      </c>
      <c r="N10" s="22"/>
    </row>
    <row r="11" spans="1:14" x14ac:dyDescent="0.25">
      <c r="A11" s="9">
        <v>11576</v>
      </c>
      <c r="B11" s="9" t="s">
        <v>264</v>
      </c>
      <c r="C11" t="s">
        <v>436</v>
      </c>
      <c r="D11" t="s">
        <v>164</v>
      </c>
      <c r="E11" s="19">
        <v>15000</v>
      </c>
      <c r="F11" s="19">
        <v>0</v>
      </c>
      <c r="G11" s="1" t="s">
        <v>171</v>
      </c>
      <c r="L11" t="str">
        <f>+CONCATENATE(G11,A10,"a")</f>
        <v>Nitzschia11575a</v>
      </c>
      <c r="N11" s="22"/>
    </row>
    <row r="12" spans="1:14" x14ac:dyDescent="0.25">
      <c r="A12" s="9">
        <v>11577</v>
      </c>
      <c r="B12" s="9" t="s">
        <v>264</v>
      </c>
      <c r="C12" t="s">
        <v>436</v>
      </c>
      <c r="D12" t="s">
        <v>164</v>
      </c>
      <c r="E12" s="19">
        <v>15000</v>
      </c>
      <c r="F12" s="19">
        <v>0</v>
      </c>
      <c r="G12" s="1" t="s">
        <v>171</v>
      </c>
      <c r="L12" t="str">
        <f>+CONCATENATE(G12,A10,"b")</f>
        <v>Nitzschia11575b</v>
      </c>
      <c r="N12" s="22"/>
    </row>
    <row r="13" spans="1:14" x14ac:dyDescent="0.25">
      <c r="A13" s="9">
        <v>11578</v>
      </c>
      <c r="B13" s="9" t="s">
        <v>264</v>
      </c>
      <c r="C13" t="s">
        <v>436</v>
      </c>
      <c r="D13" t="s">
        <v>164</v>
      </c>
      <c r="E13" s="19">
        <v>10000</v>
      </c>
      <c r="F13" s="19">
        <v>0</v>
      </c>
      <c r="G13" s="1" t="s">
        <v>325</v>
      </c>
      <c r="H13" t="s">
        <v>334</v>
      </c>
      <c r="L13" t="str">
        <f t="shared" si="0"/>
        <v>Neodelphineis11578</v>
      </c>
      <c r="N13" s="22"/>
    </row>
    <row r="14" spans="1:14" x14ac:dyDescent="0.25">
      <c r="A14" s="9">
        <v>11579</v>
      </c>
      <c r="B14" s="9" t="s">
        <v>264</v>
      </c>
      <c r="C14" t="s">
        <v>436</v>
      </c>
      <c r="D14" t="s">
        <v>164</v>
      </c>
      <c r="E14" s="19">
        <v>2500</v>
      </c>
      <c r="F14" s="19">
        <v>0</v>
      </c>
      <c r="G14" s="1" t="s">
        <v>335</v>
      </c>
      <c r="L14" t="str">
        <f t="shared" si="0"/>
        <v>radiolarian11579</v>
      </c>
      <c r="N14" s="22"/>
    </row>
    <row r="15" spans="1:14" x14ac:dyDescent="0.25">
      <c r="A15" s="9">
        <v>11580</v>
      </c>
      <c r="B15" s="9" t="s">
        <v>264</v>
      </c>
      <c r="C15" t="s">
        <v>436</v>
      </c>
      <c r="D15" t="s">
        <v>164</v>
      </c>
      <c r="E15" s="19">
        <v>10000</v>
      </c>
      <c r="F15" s="19">
        <v>0</v>
      </c>
      <c r="G15" s="1" t="s">
        <v>171</v>
      </c>
      <c r="L15" t="str">
        <f t="shared" si="0"/>
        <v>Nitzschia11580</v>
      </c>
      <c r="N15" s="22"/>
    </row>
    <row r="16" spans="1:14" s="28" customFormat="1" x14ac:dyDescent="0.25">
      <c r="A16" s="29">
        <v>11581</v>
      </c>
      <c r="B16" s="29" t="s">
        <v>264</v>
      </c>
      <c r="C16" t="s">
        <v>436</v>
      </c>
      <c r="D16" s="28" t="s">
        <v>164</v>
      </c>
      <c r="E16" s="30">
        <v>2500</v>
      </c>
      <c r="F16" s="30">
        <v>0</v>
      </c>
      <c r="G16" s="31" t="s">
        <v>414</v>
      </c>
      <c r="H16" s="28" t="s">
        <v>415</v>
      </c>
      <c r="L16" s="28" t="str">
        <f t="shared" si="0"/>
        <v>Umbilicosphaera11581</v>
      </c>
      <c r="N16" s="32"/>
    </row>
    <row r="17" spans="1:14" x14ac:dyDescent="0.25">
      <c r="A17" s="9">
        <v>11582</v>
      </c>
      <c r="B17" s="9" t="s">
        <v>264</v>
      </c>
      <c r="C17" t="s">
        <v>436</v>
      </c>
      <c r="D17" t="s">
        <v>164</v>
      </c>
      <c r="E17" s="19">
        <v>7500</v>
      </c>
      <c r="F17" s="19">
        <v>0</v>
      </c>
      <c r="G17" s="1" t="s">
        <v>216</v>
      </c>
      <c r="L17" t="str">
        <f t="shared" si="0"/>
        <v>Thalassiosira11582</v>
      </c>
      <c r="N17" s="22"/>
    </row>
    <row r="18" spans="1:14" x14ac:dyDescent="0.25">
      <c r="A18" s="9">
        <v>11583</v>
      </c>
      <c r="B18" s="9" t="s">
        <v>264</v>
      </c>
      <c r="C18" t="s">
        <v>436</v>
      </c>
      <c r="D18" t="s">
        <v>164</v>
      </c>
      <c r="E18" s="19">
        <v>5000</v>
      </c>
      <c r="F18" s="19">
        <v>0</v>
      </c>
      <c r="G18" s="1" t="s">
        <v>336</v>
      </c>
      <c r="L18" t="str">
        <f t="shared" si="0"/>
        <v>Tryblionella11583</v>
      </c>
      <c r="N18" s="22"/>
    </row>
    <row r="19" spans="1:14" x14ac:dyDescent="0.25">
      <c r="A19" s="9">
        <v>11584</v>
      </c>
      <c r="B19" s="9" t="s">
        <v>264</v>
      </c>
      <c r="C19" t="s">
        <v>436</v>
      </c>
      <c r="D19" t="s">
        <v>164</v>
      </c>
      <c r="E19" s="19">
        <v>4000</v>
      </c>
      <c r="F19" s="19">
        <v>0</v>
      </c>
      <c r="G19" s="1" t="s">
        <v>327</v>
      </c>
      <c r="L19" t="str">
        <f t="shared" si="0"/>
        <v>Amphora11584</v>
      </c>
      <c r="N19" s="22"/>
    </row>
    <row r="20" spans="1:14" x14ac:dyDescent="0.25">
      <c r="A20" s="9">
        <v>11585</v>
      </c>
      <c r="B20" s="9" t="s">
        <v>264</v>
      </c>
      <c r="C20" t="s">
        <v>436</v>
      </c>
      <c r="D20" t="s">
        <v>164</v>
      </c>
      <c r="E20" s="19">
        <v>18000</v>
      </c>
      <c r="F20" s="19">
        <v>0</v>
      </c>
      <c r="G20" s="1" t="s">
        <v>171</v>
      </c>
      <c r="L20" t="str">
        <f t="shared" si="0"/>
        <v>Nitzschia11585</v>
      </c>
      <c r="N20" s="22"/>
    </row>
    <row r="21" spans="1:14" x14ac:dyDescent="0.25">
      <c r="A21" s="9">
        <v>11586</v>
      </c>
      <c r="B21" s="9" t="s">
        <v>264</v>
      </c>
      <c r="C21" t="s">
        <v>436</v>
      </c>
      <c r="D21" t="s">
        <v>164</v>
      </c>
      <c r="E21" s="19">
        <v>10000</v>
      </c>
      <c r="F21" s="19">
        <v>0</v>
      </c>
      <c r="G21" s="1" t="s">
        <v>171</v>
      </c>
      <c r="L21" t="str">
        <f t="shared" si="0"/>
        <v>Nitzschia11586</v>
      </c>
      <c r="N21" s="22"/>
    </row>
    <row r="22" spans="1:14" x14ac:dyDescent="0.25">
      <c r="A22" s="9">
        <v>11587</v>
      </c>
      <c r="B22" s="9" t="s">
        <v>264</v>
      </c>
      <c r="C22" t="s">
        <v>436</v>
      </c>
      <c r="D22" t="s">
        <v>164</v>
      </c>
      <c r="E22" s="19">
        <v>5000</v>
      </c>
      <c r="F22" s="19">
        <v>0</v>
      </c>
      <c r="G22" s="1" t="s">
        <v>175</v>
      </c>
      <c r="L22" t="str">
        <f t="shared" si="0"/>
        <v>Syracosphaera11587</v>
      </c>
      <c r="N22" s="22"/>
    </row>
    <row r="23" spans="1:14" x14ac:dyDescent="0.25">
      <c r="A23" s="9">
        <v>11588</v>
      </c>
      <c r="B23" s="9" t="s">
        <v>264</v>
      </c>
      <c r="C23" t="s">
        <v>436</v>
      </c>
      <c r="D23" t="s">
        <v>164</v>
      </c>
      <c r="E23" s="19">
        <v>1500</v>
      </c>
      <c r="F23" s="19">
        <v>0</v>
      </c>
      <c r="G23" s="1" t="s">
        <v>213</v>
      </c>
      <c r="L23" t="str">
        <f t="shared" si="0"/>
        <v>Thalassionema11588</v>
      </c>
      <c r="N23" s="22"/>
    </row>
    <row r="24" spans="1:14" x14ac:dyDescent="0.25">
      <c r="A24" s="9">
        <v>11589</v>
      </c>
      <c r="B24" s="9" t="s">
        <v>264</v>
      </c>
      <c r="C24" t="s">
        <v>436</v>
      </c>
      <c r="D24" t="s">
        <v>164</v>
      </c>
      <c r="E24" s="19">
        <v>7500</v>
      </c>
      <c r="F24" s="19">
        <v>0</v>
      </c>
      <c r="G24" s="1" t="s">
        <v>213</v>
      </c>
      <c r="L24" t="str">
        <f>+CONCATENATE(G24,A23,"a")</f>
        <v>Thalassionema11588a</v>
      </c>
      <c r="N24" s="22"/>
    </row>
    <row r="25" spans="1:14" x14ac:dyDescent="0.25">
      <c r="A25" s="9">
        <v>11590</v>
      </c>
      <c r="B25" s="9" t="s">
        <v>264</v>
      </c>
      <c r="C25" t="s">
        <v>436</v>
      </c>
      <c r="D25" t="s">
        <v>164</v>
      </c>
      <c r="E25" s="19">
        <v>10000</v>
      </c>
      <c r="F25" s="19">
        <v>0</v>
      </c>
      <c r="G25" s="1" t="s">
        <v>328</v>
      </c>
      <c r="L25" t="str">
        <f t="shared" si="0"/>
        <v>Algirosphaera11590</v>
      </c>
      <c r="N25" s="22"/>
    </row>
    <row r="26" spans="1:14" x14ac:dyDescent="0.25">
      <c r="A26" s="9">
        <v>11591</v>
      </c>
      <c r="B26" s="9" t="s">
        <v>264</v>
      </c>
      <c r="C26" t="s">
        <v>436</v>
      </c>
      <c r="D26" t="s">
        <v>164</v>
      </c>
      <c r="E26" s="19">
        <v>5000</v>
      </c>
      <c r="F26" s="19">
        <v>0</v>
      </c>
      <c r="G26" s="1" t="s">
        <v>186</v>
      </c>
      <c r="L26" t="str">
        <f t="shared" si="0"/>
        <v>Periphyllophora11591</v>
      </c>
      <c r="N26" s="22"/>
    </row>
    <row r="27" spans="1:14" x14ac:dyDescent="0.25">
      <c r="A27" s="9">
        <v>11592</v>
      </c>
      <c r="B27" s="9" t="s">
        <v>264</v>
      </c>
      <c r="C27" t="s">
        <v>436</v>
      </c>
      <c r="D27" t="s">
        <v>164</v>
      </c>
      <c r="E27" s="19">
        <v>6500</v>
      </c>
      <c r="F27" s="19">
        <v>0</v>
      </c>
      <c r="G27" s="1" t="s">
        <v>337</v>
      </c>
      <c r="L27" t="str">
        <f t="shared" si="0"/>
        <v>Calcidiscus11592</v>
      </c>
      <c r="N27" s="22"/>
    </row>
    <row r="28" spans="1:14" x14ac:dyDescent="0.25">
      <c r="A28" s="9">
        <v>11593</v>
      </c>
      <c r="B28" s="9" t="s">
        <v>264</v>
      </c>
      <c r="C28" t="s">
        <v>436</v>
      </c>
      <c r="D28" t="s">
        <v>164</v>
      </c>
      <c r="E28" s="19">
        <v>2000</v>
      </c>
      <c r="F28" s="19">
        <v>0</v>
      </c>
      <c r="G28" s="1" t="s">
        <v>168</v>
      </c>
      <c r="H28" t="s">
        <v>416</v>
      </c>
      <c r="L28" t="str">
        <f t="shared" si="0"/>
        <v>Leptocylindrus11593</v>
      </c>
      <c r="N28" s="22"/>
    </row>
    <row r="29" spans="1:14" x14ac:dyDescent="0.25">
      <c r="A29" s="9">
        <v>11594</v>
      </c>
      <c r="B29" s="9" t="s">
        <v>264</v>
      </c>
      <c r="C29" t="s">
        <v>436</v>
      </c>
      <c r="D29" t="s">
        <v>164</v>
      </c>
      <c r="E29" s="19">
        <v>6500</v>
      </c>
      <c r="F29" s="19">
        <v>0</v>
      </c>
      <c r="G29" s="1" t="s">
        <v>417</v>
      </c>
      <c r="J29" t="s">
        <v>338</v>
      </c>
      <c r="L29" t="str">
        <f t="shared" si="0"/>
        <v>Rhabdosphaera11594</v>
      </c>
      <c r="N29" s="22"/>
    </row>
    <row r="30" spans="1:14" x14ac:dyDescent="0.25">
      <c r="A30" s="9">
        <v>11595</v>
      </c>
      <c r="B30" s="9" t="s">
        <v>264</v>
      </c>
      <c r="C30" t="s">
        <v>436</v>
      </c>
      <c r="D30" t="s">
        <v>164</v>
      </c>
      <c r="E30" s="19">
        <v>5000</v>
      </c>
      <c r="F30" s="19">
        <v>0</v>
      </c>
      <c r="G30" s="1" t="s">
        <v>197</v>
      </c>
      <c r="L30" t="str">
        <f t="shared" si="0"/>
        <v>Thoracosphaera11595</v>
      </c>
      <c r="N30" s="22"/>
    </row>
    <row r="31" spans="1:14" x14ac:dyDescent="0.25">
      <c r="A31" s="9">
        <v>11596</v>
      </c>
      <c r="B31" s="9" t="s">
        <v>264</v>
      </c>
      <c r="C31" t="s">
        <v>436</v>
      </c>
      <c r="D31" t="s">
        <v>164</v>
      </c>
      <c r="E31" s="19">
        <v>11596</v>
      </c>
      <c r="F31" s="19">
        <v>0</v>
      </c>
      <c r="G31" s="1" t="s">
        <v>167</v>
      </c>
      <c r="L31" t="str">
        <f t="shared" si="0"/>
        <v>Guinardia11596</v>
      </c>
      <c r="N31" s="22"/>
    </row>
    <row r="32" spans="1:14" x14ac:dyDescent="0.25">
      <c r="A32" s="9">
        <v>11597</v>
      </c>
      <c r="B32" s="9" t="s">
        <v>264</v>
      </c>
      <c r="C32" t="s">
        <v>436</v>
      </c>
      <c r="D32" t="s">
        <v>164</v>
      </c>
      <c r="E32" s="19">
        <v>5000</v>
      </c>
      <c r="F32" s="19">
        <v>0</v>
      </c>
      <c r="G32" s="1" t="s">
        <v>171</v>
      </c>
      <c r="L32" t="str">
        <f t="shared" si="0"/>
        <v>Nitzschia11597</v>
      </c>
      <c r="N32" s="22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A21" sqref="A21"/>
    </sheetView>
  </sheetViews>
  <sheetFormatPr defaultRowHeight="15" x14ac:dyDescent="0.25"/>
  <cols>
    <col min="1" max="1" width="35.7109375" bestFit="1" customWidth="1"/>
    <col min="2" max="2" width="18.28515625" bestFit="1" customWidth="1"/>
    <col min="3" max="3" width="13.85546875" bestFit="1" customWidth="1"/>
  </cols>
  <sheetData>
    <row r="1" spans="1:7" x14ac:dyDescent="0.25">
      <c r="A1" s="25" t="s">
        <v>0</v>
      </c>
      <c r="B1" s="26"/>
      <c r="C1" s="3"/>
      <c r="D1" s="4"/>
      <c r="E1" s="4"/>
      <c r="F1" s="4"/>
      <c r="G1" s="4"/>
    </row>
    <row r="2" spans="1:7" x14ac:dyDescent="0.25">
      <c r="A2" s="25" t="s">
        <v>1</v>
      </c>
      <c r="B2" s="26"/>
      <c r="C2" s="3"/>
      <c r="D2" s="5"/>
      <c r="E2" s="4"/>
      <c r="F2" s="4"/>
      <c r="G2" s="4"/>
    </row>
    <row r="3" spans="1:7" x14ac:dyDescent="0.25">
      <c r="A3" s="25" t="s">
        <v>287</v>
      </c>
      <c r="B3" s="26" t="s">
        <v>288</v>
      </c>
      <c r="C3" s="3" t="s">
        <v>4</v>
      </c>
      <c r="D3" s="5">
        <v>1</v>
      </c>
      <c r="E3" s="4"/>
      <c r="F3" s="4" t="s">
        <v>348</v>
      </c>
      <c r="G3" s="4"/>
    </row>
    <row r="4" spans="1:7" x14ac:dyDescent="0.25">
      <c r="A4" s="25" t="s">
        <v>5</v>
      </c>
      <c r="B4" s="26">
        <v>650</v>
      </c>
      <c r="C4" s="3" t="s">
        <v>6</v>
      </c>
      <c r="D4" s="6">
        <f>+B4/60030</f>
        <v>1.082791937364651E-2</v>
      </c>
      <c r="E4" s="4"/>
      <c r="F4" s="4"/>
      <c r="G4" s="4"/>
    </row>
    <row r="5" spans="1:7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</row>
    <row r="6" spans="1:7" x14ac:dyDescent="0.25">
      <c r="A6" s="25" t="s">
        <v>289</v>
      </c>
      <c r="B6" s="5">
        <v>1</v>
      </c>
      <c r="C6" s="15">
        <f>+B6/D4</f>
        <v>92.353846153846163</v>
      </c>
      <c r="D6" s="16">
        <f>+C6/D3</f>
        <v>92.353846153846163</v>
      </c>
      <c r="E6" s="4"/>
      <c r="F6" s="25" t="s">
        <v>289</v>
      </c>
      <c r="G6" s="4"/>
    </row>
    <row r="7" spans="1:7" x14ac:dyDescent="0.25">
      <c r="A7" s="25" t="s">
        <v>420</v>
      </c>
      <c r="B7" s="5">
        <v>5</v>
      </c>
      <c r="C7" s="15">
        <f>+B7/D4</f>
        <v>461.76923076923077</v>
      </c>
      <c r="D7" s="16">
        <f>+C7/D3</f>
        <v>461.76923076923077</v>
      </c>
      <c r="E7" s="4"/>
      <c r="F7" s="4" t="s">
        <v>364</v>
      </c>
      <c r="G7" s="4"/>
    </row>
    <row r="8" spans="1:7" x14ac:dyDescent="0.25">
      <c r="A8" s="25" t="s">
        <v>422</v>
      </c>
      <c r="B8" s="26">
        <v>3</v>
      </c>
      <c r="C8" s="15">
        <f>+B8/D4</f>
        <v>277.06153846153848</v>
      </c>
      <c r="D8" s="16">
        <f>+C8/D3</f>
        <v>277.06153846153848</v>
      </c>
      <c r="E8" s="4"/>
      <c r="F8" s="4" t="s">
        <v>368</v>
      </c>
      <c r="G8" s="4"/>
    </row>
    <row r="9" spans="1:7" x14ac:dyDescent="0.25">
      <c r="A9" s="25" t="s">
        <v>421</v>
      </c>
      <c r="B9" s="5">
        <v>8</v>
      </c>
      <c r="C9" s="15">
        <f>+B9/D4</f>
        <v>738.83076923076931</v>
      </c>
      <c r="D9" s="16">
        <f>+C9/D3</f>
        <v>738.83076923076931</v>
      </c>
      <c r="E9" s="4"/>
      <c r="F9" s="4" t="s">
        <v>365</v>
      </c>
      <c r="G9" s="4"/>
    </row>
    <row r="10" spans="1:7" x14ac:dyDescent="0.25">
      <c r="A10" s="25" t="s">
        <v>290</v>
      </c>
      <c r="B10" s="5">
        <v>3</v>
      </c>
      <c r="C10" s="15">
        <f>+B10/D4</f>
        <v>277.06153846153848</v>
      </c>
      <c r="D10" s="16">
        <f>+C10/D3</f>
        <v>277.06153846153848</v>
      </c>
      <c r="E10" s="4"/>
      <c r="F10" s="25" t="s">
        <v>290</v>
      </c>
      <c r="G10" s="4"/>
    </row>
    <row r="11" spans="1:7" x14ac:dyDescent="0.25">
      <c r="A11" s="25" t="s">
        <v>291</v>
      </c>
      <c r="B11" s="5">
        <v>1</v>
      </c>
      <c r="C11" s="15">
        <f>+B11/D4</f>
        <v>92.353846153846163</v>
      </c>
      <c r="D11" s="16">
        <f>+C11/D3</f>
        <v>92.353846153846163</v>
      </c>
      <c r="E11" s="4"/>
      <c r="F11" s="25" t="s">
        <v>291</v>
      </c>
      <c r="G11" s="4"/>
    </row>
    <row r="12" spans="1:7" x14ac:dyDescent="0.25">
      <c r="A12" s="25" t="s">
        <v>397</v>
      </c>
      <c r="B12" s="5">
        <v>1</v>
      </c>
      <c r="C12" s="15">
        <f>+B12/D4</f>
        <v>92.353846153846163</v>
      </c>
      <c r="D12" s="16">
        <f>+C12/D3</f>
        <v>92.353846153846163</v>
      </c>
      <c r="E12" s="4"/>
      <c r="F12" s="4" t="s">
        <v>366</v>
      </c>
      <c r="G12" s="4"/>
    </row>
    <row r="13" spans="1:7" x14ac:dyDescent="0.25">
      <c r="A13" s="25" t="s">
        <v>292</v>
      </c>
      <c r="B13" s="5">
        <v>3</v>
      </c>
      <c r="C13" s="15">
        <f>+B13/D4</f>
        <v>277.06153846153848</v>
      </c>
      <c r="D13" s="16">
        <f>+C13/D3</f>
        <v>277.06153846153848</v>
      </c>
      <c r="E13" s="4"/>
      <c r="F13" s="4" t="s">
        <v>367</v>
      </c>
      <c r="G13" s="4"/>
    </row>
    <row r="14" spans="1:7" x14ac:dyDescent="0.25">
      <c r="A14" s="25" t="s">
        <v>293</v>
      </c>
      <c r="B14" s="5">
        <v>1</v>
      </c>
      <c r="C14" s="15">
        <f>+B14/D4</f>
        <v>92.353846153846163</v>
      </c>
      <c r="D14" s="16">
        <f>+C14/D3</f>
        <v>92.353846153846163</v>
      </c>
      <c r="E14" s="4"/>
      <c r="F14" s="4"/>
      <c r="G14" s="4"/>
    </row>
    <row r="15" spans="1:7" x14ac:dyDescent="0.25">
      <c r="A15" s="25" t="s">
        <v>294</v>
      </c>
      <c r="B15" s="5">
        <v>3</v>
      </c>
      <c r="C15" s="15">
        <f>+B15/D4</f>
        <v>277.06153846153848</v>
      </c>
      <c r="D15" s="16">
        <f>+C15/D3</f>
        <v>277.06153846153848</v>
      </c>
      <c r="E15" s="4"/>
      <c r="F15" s="4"/>
      <c r="G15" s="4"/>
    </row>
    <row r="16" spans="1:7" x14ac:dyDescent="0.25">
      <c r="A16" s="25" t="s">
        <v>295</v>
      </c>
      <c r="B16" s="5">
        <v>2</v>
      </c>
      <c r="C16" s="15">
        <f>+B16/D4</f>
        <v>184.70769230769233</v>
      </c>
      <c r="D16" s="16">
        <f>+C16/D3</f>
        <v>184.70769230769233</v>
      </c>
      <c r="E16" s="4"/>
      <c r="F16" s="25" t="s">
        <v>295</v>
      </c>
      <c r="G16" s="4"/>
    </row>
    <row r="17" spans="1:7" x14ac:dyDescent="0.25">
      <c r="A17" s="25" t="s">
        <v>43</v>
      </c>
      <c r="B17" s="5">
        <v>2</v>
      </c>
      <c r="C17" s="15">
        <f>+B17/D4</f>
        <v>184.70769230769233</v>
      </c>
      <c r="D17" s="16">
        <f>+C17/D3</f>
        <v>184.70769230769233</v>
      </c>
      <c r="E17" s="4"/>
      <c r="F17" s="4"/>
      <c r="G17" s="4"/>
    </row>
    <row r="18" spans="1:7" x14ac:dyDescent="0.25">
      <c r="A18" s="25" t="s">
        <v>229</v>
      </c>
      <c r="B18" s="5">
        <v>1</v>
      </c>
      <c r="C18" s="15">
        <f>+B18/D4</f>
        <v>92.353846153846163</v>
      </c>
      <c r="D18" s="16">
        <f>+C18/D3</f>
        <v>92.353846153846163</v>
      </c>
      <c r="E18" s="4"/>
      <c r="F18" s="4"/>
      <c r="G18" s="4"/>
    </row>
    <row r="19" spans="1:7" x14ac:dyDescent="0.25">
      <c r="A19" s="25" t="s">
        <v>296</v>
      </c>
      <c r="B19" s="5">
        <v>2</v>
      </c>
      <c r="C19" s="15">
        <f>+B19/D4</f>
        <v>184.70769230769233</v>
      </c>
      <c r="D19" s="16">
        <f>+C19/D3</f>
        <v>184.70769230769233</v>
      </c>
      <c r="E19" s="4"/>
      <c r="F19" s="25" t="s">
        <v>296</v>
      </c>
      <c r="G19" s="4"/>
    </row>
    <row r="20" spans="1:7" x14ac:dyDescent="0.25">
      <c r="A20" s="25" t="s">
        <v>423</v>
      </c>
      <c r="B20" s="5">
        <v>1</v>
      </c>
      <c r="C20" s="15">
        <f>+B20/D4</f>
        <v>92.353846153846163</v>
      </c>
      <c r="D20" s="16">
        <f>+C20/D3</f>
        <v>92.353846153846163</v>
      </c>
      <c r="E20" s="4"/>
      <c r="F20" s="4" t="s">
        <v>369</v>
      </c>
      <c r="G20" s="4"/>
    </row>
    <row r="21" spans="1:7" x14ac:dyDescent="0.25">
      <c r="B21" s="9"/>
    </row>
    <row r="22" spans="1:7" x14ac:dyDescent="0.25">
      <c r="B22" s="9"/>
    </row>
    <row r="23" spans="1:7" x14ac:dyDescent="0.25">
      <c r="B23" s="9"/>
    </row>
    <row r="24" spans="1:7" x14ac:dyDescent="0.25">
      <c r="B24" s="9"/>
    </row>
    <row r="25" spans="1:7" x14ac:dyDescent="0.25">
      <c r="B25" s="9"/>
    </row>
    <row r="26" spans="1:7" x14ac:dyDescent="0.25">
      <c r="B26" s="9"/>
    </row>
    <row r="27" spans="1:7" x14ac:dyDescent="0.25">
      <c r="B27" s="9"/>
    </row>
    <row r="28" spans="1:7" x14ac:dyDescent="0.25">
      <c r="B28" s="9"/>
    </row>
    <row r="29" spans="1:7" x14ac:dyDescent="0.25">
      <c r="B29" s="9"/>
    </row>
    <row r="30" spans="1:7" x14ac:dyDescent="0.25">
      <c r="B30" s="9"/>
    </row>
    <row r="31" spans="1:7" x14ac:dyDescent="0.25">
      <c r="B31" s="9"/>
    </row>
    <row r="32" spans="1:7" x14ac:dyDescent="0.25">
      <c r="B32" s="9"/>
    </row>
    <row r="33" spans="1:4" x14ac:dyDescent="0.25">
      <c r="B33" s="9"/>
    </row>
    <row r="34" spans="1:4" x14ac:dyDescent="0.25">
      <c r="B34" s="9"/>
    </row>
    <row r="35" spans="1:4" x14ac:dyDescent="0.25">
      <c r="B35" s="9"/>
    </row>
    <row r="36" spans="1:4" x14ac:dyDescent="0.25">
      <c r="B36" s="9"/>
    </row>
    <row r="37" spans="1:4" x14ac:dyDescent="0.25">
      <c r="B37" s="9"/>
    </row>
    <row r="38" spans="1:4" x14ac:dyDescent="0.25">
      <c r="B38" s="9"/>
    </row>
    <row r="39" spans="1:4" x14ac:dyDescent="0.25">
      <c r="B39" s="9"/>
    </row>
    <row r="40" spans="1:4" x14ac:dyDescent="0.25">
      <c r="B40" s="9"/>
    </row>
    <row r="41" spans="1:4" x14ac:dyDescent="0.25">
      <c r="B41" s="9"/>
    </row>
    <row r="42" spans="1:4" x14ac:dyDescent="0.25">
      <c r="B42" s="9"/>
    </row>
    <row r="43" spans="1:4" x14ac:dyDescent="0.25">
      <c r="B43" s="9"/>
    </row>
    <row r="44" spans="1:4" x14ac:dyDescent="0.25">
      <c r="B44" s="9"/>
    </row>
    <row r="45" spans="1:4" x14ac:dyDescent="0.25">
      <c r="B45" s="9"/>
    </row>
    <row r="46" spans="1:4" x14ac:dyDescent="0.25">
      <c r="A46" s="1" t="s">
        <v>45</v>
      </c>
      <c r="B46" s="9">
        <f>+SUM(B6:B45)</f>
        <v>37</v>
      </c>
      <c r="C46" s="10"/>
      <c r="D46" s="11">
        <f>+SUM(D6:D45)</f>
        <v>3417.0923076923082</v>
      </c>
    </row>
    <row r="47" spans="1:4" x14ac:dyDescent="0.25">
      <c r="A47" s="1" t="s">
        <v>46</v>
      </c>
      <c r="B47" s="9">
        <f>+COUNT(B6:B45)</f>
        <v>15</v>
      </c>
      <c r="C47" s="10"/>
      <c r="D47" s="8"/>
    </row>
    <row r="48" spans="1:4" x14ac:dyDescent="0.25">
      <c r="B48" s="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A6" sqref="A6:XFD21"/>
    </sheetView>
  </sheetViews>
  <sheetFormatPr defaultRowHeight="15" x14ac:dyDescent="0.25"/>
  <cols>
    <col min="3" max="3" width="44.42578125" bestFit="1" customWidth="1"/>
    <col min="259" max="259" width="44.42578125" bestFit="1" customWidth="1"/>
    <col min="515" max="515" width="44.42578125" bestFit="1" customWidth="1"/>
    <col min="771" max="771" width="44.42578125" bestFit="1" customWidth="1"/>
    <col min="1027" max="1027" width="44.42578125" bestFit="1" customWidth="1"/>
    <col min="1283" max="1283" width="44.42578125" bestFit="1" customWidth="1"/>
    <col min="1539" max="1539" width="44.42578125" bestFit="1" customWidth="1"/>
    <col min="1795" max="1795" width="44.42578125" bestFit="1" customWidth="1"/>
    <col min="2051" max="2051" width="44.42578125" bestFit="1" customWidth="1"/>
    <col min="2307" max="2307" width="44.42578125" bestFit="1" customWidth="1"/>
    <col min="2563" max="2563" width="44.42578125" bestFit="1" customWidth="1"/>
    <col min="2819" max="2819" width="44.42578125" bestFit="1" customWidth="1"/>
    <col min="3075" max="3075" width="44.42578125" bestFit="1" customWidth="1"/>
    <col min="3331" max="3331" width="44.42578125" bestFit="1" customWidth="1"/>
    <col min="3587" max="3587" width="44.42578125" bestFit="1" customWidth="1"/>
    <col min="3843" max="3843" width="44.42578125" bestFit="1" customWidth="1"/>
    <col min="4099" max="4099" width="44.42578125" bestFit="1" customWidth="1"/>
    <col min="4355" max="4355" width="44.42578125" bestFit="1" customWidth="1"/>
    <col min="4611" max="4611" width="44.42578125" bestFit="1" customWidth="1"/>
    <col min="4867" max="4867" width="44.42578125" bestFit="1" customWidth="1"/>
    <col min="5123" max="5123" width="44.42578125" bestFit="1" customWidth="1"/>
    <col min="5379" max="5379" width="44.42578125" bestFit="1" customWidth="1"/>
    <col min="5635" max="5635" width="44.42578125" bestFit="1" customWidth="1"/>
    <col min="5891" max="5891" width="44.42578125" bestFit="1" customWidth="1"/>
    <col min="6147" max="6147" width="44.42578125" bestFit="1" customWidth="1"/>
    <col min="6403" max="6403" width="44.42578125" bestFit="1" customWidth="1"/>
    <col min="6659" max="6659" width="44.42578125" bestFit="1" customWidth="1"/>
    <col min="6915" max="6915" width="44.42578125" bestFit="1" customWidth="1"/>
    <col min="7171" max="7171" width="44.42578125" bestFit="1" customWidth="1"/>
    <col min="7427" max="7427" width="44.42578125" bestFit="1" customWidth="1"/>
    <col min="7683" max="7683" width="44.42578125" bestFit="1" customWidth="1"/>
    <col min="7939" max="7939" width="44.42578125" bestFit="1" customWidth="1"/>
    <col min="8195" max="8195" width="44.42578125" bestFit="1" customWidth="1"/>
    <col min="8451" max="8451" width="44.42578125" bestFit="1" customWidth="1"/>
    <col min="8707" max="8707" width="44.42578125" bestFit="1" customWidth="1"/>
    <col min="8963" max="8963" width="44.42578125" bestFit="1" customWidth="1"/>
    <col min="9219" max="9219" width="44.42578125" bestFit="1" customWidth="1"/>
    <col min="9475" max="9475" width="44.42578125" bestFit="1" customWidth="1"/>
    <col min="9731" max="9731" width="44.42578125" bestFit="1" customWidth="1"/>
    <col min="9987" max="9987" width="44.42578125" bestFit="1" customWidth="1"/>
    <col min="10243" max="10243" width="44.42578125" bestFit="1" customWidth="1"/>
    <col min="10499" max="10499" width="44.42578125" bestFit="1" customWidth="1"/>
    <col min="10755" max="10755" width="44.42578125" bestFit="1" customWidth="1"/>
    <col min="11011" max="11011" width="44.42578125" bestFit="1" customWidth="1"/>
    <col min="11267" max="11267" width="44.42578125" bestFit="1" customWidth="1"/>
    <col min="11523" max="11523" width="44.42578125" bestFit="1" customWidth="1"/>
    <col min="11779" max="11779" width="44.42578125" bestFit="1" customWidth="1"/>
    <col min="12035" max="12035" width="44.42578125" bestFit="1" customWidth="1"/>
    <col min="12291" max="12291" width="44.42578125" bestFit="1" customWidth="1"/>
    <col min="12547" max="12547" width="44.42578125" bestFit="1" customWidth="1"/>
    <col min="12803" max="12803" width="44.42578125" bestFit="1" customWidth="1"/>
    <col min="13059" max="13059" width="44.42578125" bestFit="1" customWidth="1"/>
    <col min="13315" max="13315" width="44.42578125" bestFit="1" customWidth="1"/>
    <col min="13571" max="13571" width="44.42578125" bestFit="1" customWidth="1"/>
    <col min="13827" max="13827" width="44.42578125" bestFit="1" customWidth="1"/>
    <col min="14083" max="14083" width="44.42578125" bestFit="1" customWidth="1"/>
    <col min="14339" max="14339" width="44.42578125" bestFit="1" customWidth="1"/>
    <col min="14595" max="14595" width="44.42578125" bestFit="1" customWidth="1"/>
    <col min="14851" max="14851" width="44.42578125" bestFit="1" customWidth="1"/>
    <col min="15107" max="15107" width="44.42578125" bestFit="1" customWidth="1"/>
    <col min="15363" max="15363" width="44.42578125" bestFit="1" customWidth="1"/>
    <col min="15619" max="15619" width="44.42578125" bestFit="1" customWidth="1"/>
    <col min="15875" max="15875" width="44.42578125" bestFit="1" customWidth="1"/>
    <col min="16131" max="16131" width="44.42578125" bestFit="1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10638</v>
      </c>
      <c r="B2" s="29" t="s">
        <v>287</v>
      </c>
      <c r="C2" t="s">
        <v>437</v>
      </c>
      <c r="D2" s="28" t="s">
        <v>313</v>
      </c>
      <c r="E2" s="30">
        <v>1400</v>
      </c>
      <c r="F2" s="30">
        <v>0</v>
      </c>
      <c r="G2" s="31" t="s">
        <v>340</v>
      </c>
      <c r="H2" s="28" t="s">
        <v>424</v>
      </c>
      <c r="J2" s="28" t="s">
        <v>339</v>
      </c>
      <c r="L2" s="28" t="str">
        <f>+CONCATENATE(G2,A2)</f>
        <v>Synedra10638</v>
      </c>
      <c r="N2" s="32"/>
    </row>
    <row r="3" spans="1:14" s="28" customFormat="1" x14ac:dyDescent="0.25">
      <c r="A3" s="29">
        <v>10639</v>
      </c>
      <c r="B3" s="29" t="s">
        <v>287</v>
      </c>
      <c r="C3" t="s">
        <v>437</v>
      </c>
      <c r="D3" s="28" t="s">
        <v>313</v>
      </c>
      <c r="E3" s="30">
        <v>20000</v>
      </c>
      <c r="F3" s="30">
        <v>0</v>
      </c>
      <c r="G3" s="31" t="s">
        <v>340</v>
      </c>
      <c r="H3" s="28" t="s">
        <v>424</v>
      </c>
      <c r="J3" s="28" t="s">
        <v>339</v>
      </c>
      <c r="L3" s="28" t="str">
        <f>+CONCATENATE(G3,A2,"a")</f>
        <v>Synedra10638a</v>
      </c>
      <c r="N3" s="32"/>
    </row>
    <row r="4" spans="1:14" s="28" customFormat="1" x14ac:dyDescent="0.25">
      <c r="A4" s="29">
        <v>10640</v>
      </c>
      <c r="B4" s="29" t="s">
        <v>287</v>
      </c>
      <c r="C4" t="s">
        <v>437</v>
      </c>
      <c r="D4" s="28" t="s">
        <v>313</v>
      </c>
      <c r="E4" s="30">
        <v>20000</v>
      </c>
      <c r="F4" s="30">
        <v>0</v>
      </c>
      <c r="G4" s="31" t="s">
        <v>340</v>
      </c>
      <c r="H4" s="28" t="s">
        <v>424</v>
      </c>
      <c r="J4" s="28" t="s">
        <v>339</v>
      </c>
      <c r="L4" s="28" t="str">
        <f>+CONCATENATE(G4,A2,"b")</f>
        <v>Synedra10638b</v>
      </c>
      <c r="N4" s="32"/>
    </row>
    <row r="5" spans="1:14" s="28" customFormat="1" x14ac:dyDescent="0.25">
      <c r="A5" s="29">
        <v>10641</v>
      </c>
      <c r="B5" s="29" t="s">
        <v>287</v>
      </c>
      <c r="C5" t="s">
        <v>437</v>
      </c>
      <c r="D5" s="28" t="s">
        <v>313</v>
      </c>
      <c r="E5" s="30">
        <v>20000</v>
      </c>
      <c r="F5" s="30">
        <v>0</v>
      </c>
      <c r="G5" s="31" t="s">
        <v>340</v>
      </c>
      <c r="H5" s="28" t="s">
        <v>424</v>
      </c>
      <c r="J5" s="28" t="s">
        <v>339</v>
      </c>
      <c r="L5" s="28" t="str">
        <f>+CONCATENATE(G5,A2,"c")</f>
        <v>Synedra10638c</v>
      </c>
      <c r="N5" s="32"/>
    </row>
    <row r="6" spans="1:14" x14ac:dyDescent="0.25">
      <c r="A6" s="9">
        <v>11598</v>
      </c>
      <c r="B6" s="9" t="s">
        <v>287</v>
      </c>
      <c r="C6" t="s">
        <v>437</v>
      </c>
      <c r="D6" t="s">
        <v>164</v>
      </c>
      <c r="E6" s="19">
        <v>4000</v>
      </c>
      <c r="F6" s="19">
        <v>0</v>
      </c>
      <c r="G6" s="1" t="s">
        <v>213</v>
      </c>
      <c r="L6" t="str">
        <f t="shared" ref="L6:L18" si="0">+CONCATENATE(G6,A6)</f>
        <v>Thalassionema11598</v>
      </c>
      <c r="N6" s="22"/>
    </row>
    <row r="7" spans="1:14" x14ac:dyDescent="0.25">
      <c r="A7" s="9">
        <v>11599</v>
      </c>
      <c r="B7" s="9" t="s">
        <v>287</v>
      </c>
      <c r="C7" t="s">
        <v>437</v>
      </c>
      <c r="D7" t="s">
        <v>164</v>
      </c>
      <c r="E7" s="19">
        <v>10000</v>
      </c>
      <c r="F7" s="19">
        <v>0</v>
      </c>
      <c r="G7" s="1" t="s">
        <v>216</v>
      </c>
      <c r="H7" t="s">
        <v>425</v>
      </c>
      <c r="L7" t="str">
        <f t="shared" si="0"/>
        <v>Thalassiosira11599</v>
      </c>
      <c r="N7" s="22"/>
    </row>
    <row r="8" spans="1:14" x14ac:dyDescent="0.25">
      <c r="A8" s="9">
        <v>11600</v>
      </c>
      <c r="B8" s="9" t="s">
        <v>287</v>
      </c>
      <c r="C8" t="s">
        <v>437</v>
      </c>
      <c r="D8" t="s">
        <v>164</v>
      </c>
      <c r="E8" s="19">
        <v>10000</v>
      </c>
      <c r="F8" s="19">
        <v>0</v>
      </c>
      <c r="G8" s="1" t="s">
        <v>187</v>
      </c>
      <c r="L8" t="str">
        <f t="shared" si="0"/>
        <v>spore11600</v>
      </c>
      <c r="N8" s="22"/>
    </row>
    <row r="9" spans="1:14" x14ac:dyDescent="0.25">
      <c r="A9" s="9">
        <v>11601</v>
      </c>
      <c r="B9" s="9" t="s">
        <v>287</v>
      </c>
      <c r="C9" t="s">
        <v>437</v>
      </c>
      <c r="D9" t="s">
        <v>164</v>
      </c>
      <c r="E9" s="19">
        <v>5000</v>
      </c>
      <c r="F9" s="19">
        <v>0</v>
      </c>
      <c r="G9" s="1" t="s">
        <v>325</v>
      </c>
      <c r="H9" t="s">
        <v>334</v>
      </c>
      <c r="L9" t="str">
        <f t="shared" si="0"/>
        <v>Neodelphineis11601</v>
      </c>
      <c r="N9" s="22"/>
    </row>
    <row r="10" spans="1:14" x14ac:dyDescent="0.25">
      <c r="A10" s="9">
        <v>11602</v>
      </c>
      <c r="B10" s="9" t="s">
        <v>287</v>
      </c>
      <c r="C10" t="s">
        <v>437</v>
      </c>
      <c r="D10" t="s">
        <v>164</v>
      </c>
      <c r="E10" s="19">
        <v>6000</v>
      </c>
      <c r="F10" s="19">
        <v>0</v>
      </c>
      <c r="G10" s="1" t="s">
        <v>171</v>
      </c>
      <c r="L10" t="str">
        <f t="shared" si="0"/>
        <v>Nitzschia11602</v>
      </c>
      <c r="N10" s="22"/>
    </row>
    <row r="11" spans="1:14" x14ac:dyDescent="0.25">
      <c r="A11" s="9">
        <v>11603</v>
      </c>
      <c r="B11" s="9" t="s">
        <v>287</v>
      </c>
      <c r="C11" t="s">
        <v>437</v>
      </c>
      <c r="D11" t="s">
        <v>164</v>
      </c>
      <c r="E11" s="19">
        <v>15000</v>
      </c>
      <c r="F11" s="19">
        <v>0</v>
      </c>
      <c r="G11" s="1" t="s">
        <v>325</v>
      </c>
      <c r="L11" t="str">
        <f t="shared" si="0"/>
        <v>Neodelphineis11603</v>
      </c>
      <c r="N11" s="22"/>
    </row>
    <row r="12" spans="1:14" x14ac:dyDescent="0.25">
      <c r="A12" s="9">
        <v>11604</v>
      </c>
      <c r="B12" s="9" t="s">
        <v>287</v>
      </c>
      <c r="C12" t="s">
        <v>437</v>
      </c>
      <c r="D12" t="s">
        <v>164</v>
      </c>
      <c r="E12" s="19">
        <v>20000</v>
      </c>
      <c r="F12" s="19">
        <v>0</v>
      </c>
      <c r="G12" s="1" t="s">
        <v>318</v>
      </c>
      <c r="L12" t="str">
        <f t="shared" si="0"/>
        <v>Nanoneis11604</v>
      </c>
      <c r="N12" s="22"/>
    </row>
    <row r="13" spans="1:14" x14ac:dyDescent="0.25">
      <c r="A13" s="9">
        <v>11605</v>
      </c>
      <c r="B13" s="9" t="s">
        <v>287</v>
      </c>
      <c r="C13" t="s">
        <v>437</v>
      </c>
      <c r="D13" t="s">
        <v>164</v>
      </c>
      <c r="E13" s="19">
        <v>10000</v>
      </c>
      <c r="F13" s="19">
        <v>0</v>
      </c>
      <c r="G13" s="1" t="s">
        <v>171</v>
      </c>
      <c r="L13" t="str">
        <f t="shared" si="0"/>
        <v>Nitzschia11605</v>
      </c>
      <c r="N13" s="22"/>
    </row>
    <row r="14" spans="1:14" x14ac:dyDescent="0.25">
      <c r="A14" s="9">
        <v>11606</v>
      </c>
      <c r="B14" s="9" t="s">
        <v>287</v>
      </c>
      <c r="C14" t="s">
        <v>437</v>
      </c>
      <c r="D14" t="s">
        <v>164</v>
      </c>
      <c r="E14" s="19">
        <v>4500</v>
      </c>
      <c r="F14" s="19">
        <v>0</v>
      </c>
      <c r="G14" s="1" t="s">
        <v>171</v>
      </c>
      <c r="L14" t="str">
        <f t="shared" si="0"/>
        <v>Nitzschia11606</v>
      </c>
      <c r="N14" s="22"/>
    </row>
    <row r="15" spans="1:14" x14ac:dyDescent="0.25">
      <c r="A15" s="9">
        <v>11607</v>
      </c>
      <c r="B15" s="9" t="s">
        <v>287</v>
      </c>
      <c r="C15" t="s">
        <v>437</v>
      </c>
      <c r="D15" t="s">
        <v>164</v>
      </c>
      <c r="E15" s="19">
        <v>10000</v>
      </c>
      <c r="F15" s="19">
        <v>0</v>
      </c>
      <c r="G15" s="1" t="s">
        <v>171</v>
      </c>
      <c r="L15" t="str">
        <f t="shared" si="0"/>
        <v>Nitzschia11607</v>
      </c>
      <c r="N15" s="22"/>
    </row>
    <row r="16" spans="1:14" x14ac:dyDescent="0.25">
      <c r="A16" s="9">
        <v>11608</v>
      </c>
      <c r="B16" s="9" t="s">
        <v>287</v>
      </c>
      <c r="C16" t="s">
        <v>437</v>
      </c>
      <c r="D16" t="s">
        <v>164</v>
      </c>
      <c r="E16" s="19">
        <v>10000</v>
      </c>
      <c r="F16" s="19">
        <v>0</v>
      </c>
      <c r="G16" s="1" t="s">
        <v>336</v>
      </c>
      <c r="L16" t="str">
        <f t="shared" si="0"/>
        <v>Tryblionella11608</v>
      </c>
      <c r="N16" s="22"/>
    </row>
    <row r="17" spans="1:14" x14ac:dyDescent="0.25">
      <c r="A17" s="9">
        <v>11609</v>
      </c>
      <c r="B17" s="9" t="s">
        <v>287</v>
      </c>
      <c r="C17" t="s">
        <v>437</v>
      </c>
      <c r="D17" t="s">
        <v>164</v>
      </c>
      <c r="E17" s="19">
        <v>15000</v>
      </c>
      <c r="F17" s="19">
        <v>0</v>
      </c>
      <c r="G17" s="1" t="s">
        <v>187</v>
      </c>
      <c r="L17" t="str">
        <f t="shared" si="0"/>
        <v>spore11609</v>
      </c>
      <c r="N17" s="22"/>
    </row>
    <row r="18" spans="1:14" x14ac:dyDescent="0.25">
      <c r="A18" s="9">
        <v>11610</v>
      </c>
      <c r="B18" s="9" t="s">
        <v>287</v>
      </c>
      <c r="C18" t="s">
        <v>437</v>
      </c>
      <c r="D18" t="s">
        <v>164</v>
      </c>
      <c r="E18" s="19">
        <v>1500</v>
      </c>
      <c r="F18" s="19">
        <v>0</v>
      </c>
      <c r="G18" s="1" t="s">
        <v>340</v>
      </c>
      <c r="H18" t="s">
        <v>424</v>
      </c>
      <c r="J18" t="s">
        <v>341</v>
      </c>
      <c r="L18" t="str">
        <f t="shared" si="0"/>
        <v>Synedra11610</v>
      </c>
      <c r="N18" s="22"/>
    </row>
    <row r="19" spans="1:14" x14ac:dyDescent="0.25">
      <c r="A19" s="9">
        <v>11611</v>
      </c>
      <c r="B19" s="9" t="s">
        <v>287</v>
      </c>
      <c r="C19" t="s">
        <v>437</v>
      </c>
      <c r="D19" t="s">
        <v>164</v>
      </c>
      <c r="E19" s="19">
        <v>20000</v>
      </c>
      <c r="F19" s="19">
        <v>0</v>
      </c>
      <c r="G19" s="1" t="s">
        <v>340</v>
      </c>
      <c r="H19" t="s">
        <v>424</v>
      </c>
      <c r="L19" t="str">
        <f>+CONCATENATE(G19,A18,"a")</f>
        <v>Synedra11610a</v>
      </c>
      <c r="N19" s="22"/>
    </row>
    <row r="20" spans="1:14" x14ac:dyDescent="0.25">
      <c r="A20" s="9">
        <v>11612</v>
      </c>
      <c r="B20" s="9" t="s">
        <v>287</v>
      </c>
      <c r="C20" t="s">
        <v>437</v>
      </c>
      <c r="D20" t="s">
        <v>164</v>
      </c>
      <c r="E20" s="19">
        <v>20000</v>
      </c>
      <c r="F20" s="19">
        <v>0</v>
      </c>
      <c r="G20" s="1" t="s">
        <v>340</v>
      </c>
      <c r="H20" t="s">
        <v>424</v>
      </c>
      <c r="L20" t="str">
        <f>+CONCATENATE(G20,A18,"b")</f>
        <v>Synedra11610b</v>
      </c>
      <c r="N20" s="22"/>
    </row>
    <row r="21" spans="1:14" x14ac:dyDescent="0.25">
      <c r="A21" s="9">
        <v>11613</v>
      </c>
      <c r="B21" s="9" t="s">
        <v>287</v>
      </c>
      <c r="C21" t="s">
        <v>437</v>
      </c>
      <c r="D21" t="s">
        <v>164</v>
      </c>
      <c r="E21" s="19">
        <v>20000</v>
      </c>
      <c r="F21" s="19">
        <v>0</v>
      </c>
      <c r="G21" s="1" t="s">
        <v>340</v>
      </c>
      <c r="H21" t="s">
        <v>424</v>
      </c>
      <c r="L21" t="str">
        <f>+CONCATENATE(G21,A18,"c")</f>
        <v>Synedra11610c</v>
      </c>
      <c r="N21" s="22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activeCell="A17" sqref="A17"/>
    </sheetView>
  </sheetViews>
  <sheetFormatPr defaultRowHeight="15" x14ac:dyDescent="0.25"/>
  <cols>
    <col min="1" max="1" width="35.7109375" bestFit="1" customWidth="1"/>
    <col min="2" max="2" width="18.28515625" bestFit="1" customWidth="1"/>
    <col min="3" max="3" width="13.85546875" bestFit="1" customWidth="1"/>
    <col min="4" max="4" width="9.85546875" bestFit="1" customWidth="1"/>
  </cols>
  <sheetData>
    <row r="1" spans="1:7" x14ac:dyDescent="0.25">
      <c r="A1" s="25" t="s">
        <v>0</v>
      </c>
      <c r="B1" s="26"/>
      <c r="C1" s="3"/>
      <c r="D1" s="4"/>
      <c r="E1" s="4"/>
      <c r="F1" s="4"/>
      <c r="G1" s="4"/>
    </row>
    <row r="2" spans="1:7" x14ac:dyDescent="0.25">
      <c r="A2" s="25" t="s">
        <v>1</v>
      </c>
      <c r="B2" s="26"/>
      <c r="C2" s="3"/>
      <c r="D2" s="5"/>
      <c r="E2" s="4"/>
      <c r="F2" s="4"/>
      <c r="G2" s="4"/>
    </row>
    <row r="3" spans="1:7" x14ac:dyDescent="0.25">
      <c r="A3" s="25" t="s">
        <v>297</v>
      </c>
      <c r="B3" s="26" t="s">
        <v>298</v>
      </c>
      <c r="C3" s="3" t="s">
        <v>4</v>
      </c>
      <c r="D3" s="5">
        <v>1</v>
      </c>
      <c r="E3" s="4"/>
      <c r="F3" s="4" t="s">
        <v>348</v>
      </c>
      <c r="G3" s="4"/>
    </row>
    <row r="4" spans="1:7" x14ac:dyDescent="0.25">
      <c r="A4" s="25" t="s">
        <v>5</v>
      </c>
      <c r="B4" s="26">
        <v>650</v>
      </c>
      <c r="C4" s="3" t="s">
        <v>6</v>
      </c>
      <c r="D4" s="6">
        <f>+B4/60030</f>
        <v>1.082791937364651E-2</v>
      </c>
      <c r="E4" s="4"/>
      <c r="F4" s="4"/>
      <c r="G4" s="4"/>
    </row>
    <row r="5" spans="1:7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</row>
    <row r="6" spans="1:7" x14ac:dyDescent="0.25">
      <c r="A6" s="25" t="s">
        <v>247</v>
      </c>
      <c r="B6" s="5">
        <v>1</v>
      </c>
      <c r="C6" s="15">
        <f>+B6/D4</f>
        <v>92.353846153846163</v>
      </c>
      <c r="D6" s="16">
        <f>+C6/D3</f>
        <v>92.353846153846163</v>
      </c>
      <c r="E6" s="4"/>
      <c r="F6" s="4" t="s">
        <v>370</v>
      </c>
      <c r="G6" s="4"/>
    </row>
    <row r="7" spans="1:7" x14ac:dyDescent="0.25">
      <c r="A7" s="25" t="s">
        <v>299</v>
      </c>
      <c r="B7" s="5">
        <v>2</v>
      </c>
      <c r="C7" s="15">
        <f>+B7/D4</f>
        <v>184.70769230769233</v>
      </c>
      <c r="D7" s="16">
        <f>+C7/D3</f>
        <v>184.70769230769233</v>
      </c>
      <c r="E7" s="4"/>
      <c r="F7" s="4" t="s">
        <v>371</v>
      </c>
      <c r="G7" s="4"/>
    </row>
    <row r="8" spans="1:7" x14ac:dyDescent="0.25">
      <c r="A8" s="25" t="s">
        <v>300</v>
      </c>
      <c r="B8" s="26">
        <v>1</v>
      </c>
      <c r="C8" s="15">
        <f>+B8/D4</f>
        <v>92.353846153846163</v>
      </c>
      <c r="D8" s="16">
        <f>+C8/D3</f>
        <v>92.353846153846163</v>
      </c>
      <c r="E8" s="4"/>
      <c r="F8" s="4" t="s">
        <v>300</v>
      </c>
      <c r="G8" s="4"/>
    </row>
    <row r="9" spans="1:7" x14ac:dyDescent="0.25">
      <c r="A9" s="25" t="s">
        <v>296</v>
      </c>
      <c r="B9" s="5">
        <v>1</v>
      </c>
      <c r="C9" s="15">
        <f>+B9/D4</f>
        <v>92.353846153846163</v>
      </c>
      <c r="D9" s="16">
        <f>+C9/D3</f>
        <v>92.353846153846163</v>
      </c>
      <c r="E9" s="4"/>
      <c r="F9" s="4"/>
      <c r="G9" s="4"/>
    </row>
    <row r="10" spans="1:7" x14ac:dyDescent="0.25">
      <c r="A10" s="25" t="s">
        <v>426</v>
      </c>
      <c r="B10" s="5">
        <v>1</v>
      </c>
      <c r="C10" s="15">
        <f>+B10/D4</f>
        <v>92.353846153846163</v>
      </c>
      <c r="D10" s="16">
        <f>+C10/D3</f>
        <v>92.353846153846163</v>
      </c>
      <c r="E10" s="4"/>
      <c r="F10" s="4" t="s">
        <v>372</v>
      </c>
      <c r="G10" s="4"/>
    </row>
    <row r="11" spans="1:7" x14ac:dyDescent="0.25">
      <c r="A11" s="25" t="s">
        <v>301</v>
      </c>
      <c r="B11" s="5">
        <v>3</v>
      </c>
      <c r="C11" s="15">
        <f>+B11/D4</f>
        <v>277.06153846153848</v>
      </c>
      <c r="D11" s="16">
        <f>+C11/D3</f>
        <v>277.06153846153848</v>
      </c>
      <c r="E11" s="4"/>
      <c r="F11" s="25" t="s">
        <v>301</v>
      </c>
      <c r="G11" s="4"/>
    </row>
    <row r="12" spans="1:7" x14ac:dyDescent="0.25">
      <c r="A12" s="25" t="s">
        <v>427</v>
      </c>
      <c r="B12" s="5">
        <v>3</v>
      </c>
      <c r="C12" s="15">
        <f>+B12/D4</f>
        <v>277.06153846153848</v>
      </c>
      <c r="D12" s="16">
        <f>+C12/D3</f>
        <v>277.06153846153848</v>
      </c>
      <c r="E12" s="4"/>
      <c r="F12" s="4" t="s">
        <v>373</v>
      </c>
      <c r="G12" s="4"/>
    </row>
    <row r="13" spans="1:7" x14ac:dyDescent="0.25">
      <c r="A13" s="25" t="s">
        <v>302</v>
      </c>
      <c r="B13" s="5">
        <v>1</v>
      </c>
      <c r="C13" s="15">
        <f>+B13/D4</f>
        <v>92.353846153846163</v>
      </c>
      <c r="D13" s="16">
        <f>+C13/D3</f>
        <v>92.353846153846163</v>
      </c>
      <c r="E13" s="4"/>
      <c r="F13" s="25" t="s">
        <v>302</v>
      </c>
      <c r="G13" s="4"/>
    </row>
    <row r="14" spans="1:7" x14ac:dyDescent="0.25">
      <c r="A14" s="25" t="s">
        <v>428</v>
      </c>
      <c r="B14" s="5">
        <v>1</v>
      </c>
      <c r="C14" s="15">
        <f>+B14/D4</f>
        <v>92.353846153846163</v>
      </c>
      <c r="D14" s="16">
        <f>+C14/D3</f>
        <v>92.353846153846163</v>
      </c>
      <c r="E14" s="4"/>
      <c r="F14" s="4" t="s">
        <v>374</v>
      </c>
      <c r="G14" s="4"/>
    </row>
    <row r="15" spans="1:7" x14ac:dyDescent="0.25">
      <c r="A15" s="25" t="s">
        <v>303</v>
      </c>
      <c r="B15" s="5">
        <v>1</v>
      </c>
      <c r="C15" s="15">
        <f>+B15/D4</f>
        <v>92.353846153846163</v>
      </c>
      <c r="D15" s="16">
        <f>+C15/D3</f>
        <v>92.353846153846163</v>
      </c>
      <c r="E15" s="4"/>
      <c r="F15" s="4"/>
      <c r="G15" s="4"/>
    </row>
    <row r="16" spans="1:7" x14ac:dyDescent="0.25">
      <c r="A16" s="25" t="s">
        <v>429</v>
      </c>
      <c r="B16" s="5">
        <v>1</v>
      </c>
      <c r="C16" s="15">
        <f>+B16/D4</f>
        <v>92.353846153846163</v>
      </c>
      <c r="D16" s="16">
        <f>+C16/D3</f>
        <v>92.353846153846163</v>
      </c>
      <c r="E16" s="4"/>
      <c r="F16" s="4" t="s">
        <v>375</v>
      </c>
      <c r="G16" s="4"/>
    </row>
    <row r="17" spans="1:7" x14ac:dyDescent="0.25">
      <c r="A17" s="25" t="s">
        <v>304</v>
      </c>
      <c r="B17" s="5">
        <v>1</v>
      </c>
      <c r="C17" s="15">
        <f>+B17/D4</f>
        <v>92.353846153846163</v>
      </c>
      <c r="D17" s="16">
        <f>+C17/D3</f>
        <v>92.353846153846163</v>
      </c>
      <c r="E17" s="4"/>
      <c r="F17" s="25" t="s">
        <v>304</v>
      </c>
      <c r="G17" s="4"/>
    </row>
    <row r="18" spans="1:7" x14ac:dyDescent="0.25">
      <c r="A18" s="25" t="s">
        <v>401</v>
      </c>
      <c r="B18" s="5">
        <v>1</v>
      </c>
      <c r="C18" s="15">
        <f>+B18/D4</f>
        <v>92.353846153846163</v>
      </c>
      <c r="D18" s="16">
        <f>+C18/D3</f>
        <v>92.353846153846163</v>
      </c>
      <c r="E18" s="4"/>
      <c r="F18" s="4" t="s">
        <v>376</v>
      </c>
      <c r="G18" s="4"/>
    </row>
    <row r="19" spans="1:7" x14ac:dyDescent="0.25">
      <c r="A19" s="25" t="s">
        <v>305</v>
      </c>
      <c r="B19" s="5">
        <v>1</v>
      </c>
      <c r="C19" s="15">
        <f>+B19/D4</f>
        <v>92.353846153846163</v>
      </c>
      <c r="D19" s="16">
        <f>+C19/D3</f>
        <v>92.353846153846163</v>
      </c>
      <c r="E19" s="4"/>
      <c r="F19" s="25" t="s">
        <v>305</v>
      </c>
      <c r="G19" s="4"/>
    </row>
    <row r="20" spans="1:7" x14ac:dyDescent="0.25">
      <c r="A20" s="25" t="s">
        <v>306</v>
      </c>
      <c r="B20" s="5">
        <v>1</v>
      </c>
      <c r="C20" s="15">
        <f>+B20/D4</f>
        <v>92.353846153846163</v>
      </c>
      <c r="D20" s="16">
        <f>+C20/D3</f>
        <v>92.353846153846163</v>
      </c>
      <c r="E20" s="4"/>
      <c r="F20" s="25" t="s">
        <v>306</v>
      </c>
      <c r="G20" s="4"/>
    </row>
    <row r="21" spans="1:7" x14ac:dyDescent="0.25">
      <c r="A21" s="25" t="s">
        <v>307</v>
      </c>
      <c r="B21" s="5">
        <v>1</v>
      </c>
      <c r="C21" s="15">
        <f>+B21/D4</f>
        <v>92.353846153846163</v>
      </c>
      <c r="D21" s="16">
        <f>+C21/D3</f>
        <v>92.353846153846163</v>
      </c>
      <c r="E21" s="4"/>
      <c r="F21" s="25" t="s">
        <v>307</v>
      </c>
      <c r="G21" s="4"/>
    </row>
    <row r="22" spans="1:7" x14ac:dyDescent="0.25">
      <c r="A22" s="4"/>
      <c r="B22" s="5"/>
      <c r="C22" s="4"/>
      <c r="D22" s="4"/>
      <c r="E22" s="4"/>
      <c r="F22" s="4"/>
      <c r="G22" s="4"/>
    </row>
    <row r="23" spans="1:7" x14ac:dyDescent="0.25">
      <c r="A23" s="4"/>
      <c r="B23" s="5"/>
      <c r="C23" s="4"/>
      <c r="D23" s="4"/>
      <c r="E23" s="4"/>
      <c r="F23" s="4"/>
      <c r="G23" s="4"/>
    </row>
    <row r="24" spans="1:7" x14ac:dyDescent="0.25">
      <c r="B24" s="9"/>
    </row>
    <row r="25" spans="1:7" x14ac:dyDescent="0.25">
      <c r="B25" s="9"/>
    </row>
    <row r="26" spans="1:7" x14ac:dyDescent="0.25">
      <c r="B26" s="9"/>
    </row>
    <row r="27" spans="1:7" x14ac:dyDescent="0.25">
      <c r="B27" s="9"/>
    </row>
    <row r="28" spans="1:7" x14ac:dyDescent="0.25">
      <c r="B28" s="9"/>
    </row>
    <row r="29" spans="1:7" x14ac:dyDescent="0.25">
      <c r="B29" s="9"/>
    </row>
    <row r="30" spans="1:7" x14ac:dyDescent="0.25">
      <c r="B30" s="9"/>
    </row>
    <row r="31" spans="1:7" x14ac:dyDescent="0.25">
      <c r="B31" s="9"/>
    </row>
    <row r="32" spans="1:7" x14ac:dyDescent="0.25">
      <c r="B32" s="9"/>
    </row>
    <row r="33" spans="1:4" x14ac:dyDescent="0.25">
      <c r="B33" s="9"/>
    </row>
    <row r="34" spans="1:4" x14ac:dyDescent="0.25">
      <c r="B34" s="9"/>
    </row>
    <row r="35" spans="1:4" x14ac:dyDescent="0.25">
      <c r="B35" s="9"/>
    </row>
    <row r="36" spans="1:4" x14ac:dyDescent="0.25">
      <c r="B36" s="9"/>
    </row>
    <row r="37" spans="1:4" x14ac:dyDescent="0.25">
      <c r="B37" s="9"/>
    </row>
    <row r="38" spans="1:4" x14ac:dyDescent="0.25">
      <c r="B38" s="9"/>
    </row>
    <row r="39" spans="1:4" x14ac:dyDescent="0.25">
      <c r="B39" s="9"/>
    </row>
    <row r="40" spans="1:4" x14ac:dyDescent="0.25">
      <c r="B40" s="9"/>
    </row>
    <row r="41" spans="1:4" x14ac:dyDescent="0.25">
      <c r="B41" s="9"/>
    </row>
    <row r="42" spans="1:4" x14ac:dyDescent="0.25">
      <c r="B42" s="9"/>
    </row>
    <row r="43" spans="1:4" x14ac:dyDescent="0.25">
      <c r="B43" s="9"/>
    </row>
    <row r="44" spans="1:4" x14ac:dyDescent="0.25">
      <c r="B44" s="9"/>
    </row>
    <row r="45" spans="1:4" x14ac:dyDescent="0.25">
      <c r="B45" s="9"/>
    </row>
    <row r="46" spans="1:4" x14ac:dyDescent="0.25">
      <c r="A46" s="1" t="s">
        <v>45</v>
      </c>
      <c r="B46" s="9">
        <f>+SUM(B6:B45)</f>
        <v>21</v>
      </c>
      <c r="C46" s="10"/>
      <c r="D46" s="11">
        <f>+SUM(D6:D45)</f>
        <v>1939.43076923077</v>
      </c>
    </row>
    <row r="47" spans="1:4" x14ac:dyDescent="0.25">
      <c r="A47" s="1" t="s">
        <v>46</v>
      </c>
      <c r="B47" s="9">
        <f>+COUNT(B6:B45)</f>
        <v>16</v>
      </c>
      <c r="C47" s="10"/>
      <c r="D47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A17" sqref="A2:XFD17"/>
    </sheetView>
  </sheetViews>
  <sheetFormatPr defaultRowHeight="15" x14ac:dyDescent="0.25"/>
  <cols>
    <col min="3" max="3" width="44.85546875" customWidth="1"/>
    <col min="259" max="259" width="44.85546875" customWidth="1"/>
    <col min="515" max="515" width="44.85546875" customWidth="1"/>
    <col min="771" max="771" width="44.85546875" customWidth="1"/>
    <col min="1027" max="1027" width="44.85546875" customWidth="1"/>
    <col min="1283" max="1283" width="44.85546875" customWidth="1"/>
    <col min="1539" max="1539" width="44.85546875" customWidth="1"/>
    <col min="1795" max="1795" width="44.85546875" customWidth="1"/>
    <col min="2051" max="2051" width="44.85546875" customWidth="1"/>
    <col min="2307" max="2307" width="44.85546875" customWidth="1"/>
    <col min="2563" max="2563" width="44.85546875" customWidth="1"/>
    <col min="2819" max="2819" width="44.85546875" customWidth="1"/>
    <col min="3075" max="3075" width="44.85546875" customWidth="1"/>
    <col min="3331" max="3331" width="44.85546875" customWidth="1"/>
    <col min="3587" max="3587" width="44.85546875" customWidth="1"/>
    <col min="3843" max="3843" width="44.85546875" customWidth="1"/>
    <col min="4099" max="4099" width="44.85546875" customWidth="1"/>
    <col min="4355" max="4355" width="44.85546875" customWidth="1"/>
    <col min="4611" max="4611" width="44.85546875" customWidth="1"/>
    <col min="4867" max="4867" width="44.85546875" customWidth="1"/>
    <col min="5123" max="5123" width="44.85546875" customWidth="1"/>
    <col min="5379" max="5379" width="44.85546875" customWidth="1"/>
    <col min="5635" max="5635" width="44.85546875" customWidth="1"/>
    <col min="5891" max="5891" width="44.85546875" customWidth="1"/>
    <col min="6147" max="6147" width="44.85546875" customWidth="1"/>
    <col min="6403" max="6403" width="44.85546875" customWidth="1"/>
    <col min="6659" max="6659" width="44.85546875" customWidth="1"/>
    <col min="6915" max="6915" width="44.85546875" customWidth="1"/>
    <col min="7171" max="7171" width="44.85546875" customWidth="1"/>
    <col min="7427" max="7427" width="44.85546875" customWidth="1"/>
    <col min="7683" max="7683" width="44.85546875" customWidth="1"/>
    <col min="7939" max="7939" width="44.85546875" customWidth="1"/>
    <col min="8195" max="8195" width="44.85546875" customWidth="1"/>
    <col min="8451" max="8451" width="44.85546875" customWidth="1"/>
    <col min="8707" max="8707" width="44.85546875" customWidth="1"/>
    <col min="8963" max="8963" width="44.85546875" customWidth="1"/>
    <col min="9219" max="9219" width="44.85546875" customWidth="1"/>
    <col min="9475" max="9475" width="44.85546875" customWidth="1"/>
    <col min="9731" max="9731" width="44.85546875" customWidth="1"/>
    <col min="9987" max="9987" width="44.85546875" customWidth="1"/>
    <col min="10243" max="10243" width="44.85546875" customWidth="1"/>
    <col min="10499" max="10499" width="44.85546875" customWidth="1"/>
    <col min="10755" max="10755" width="44.85546875" customWidth="1"/>
    <col min="11011" max="11011" width="44.85546875" customWidth="1"/>
    <col min="11267" max="11267" width="44.85546875" customWidth="1"/>
    <col min="11523" max="11523" width="44.85546875" customWidth="1"/>
    <col min="11779" max="11779" width="44.85546875" customWidth="1"/>
    <col min="12035" max="12035" width="44.85546875" customWidth="1"/>
    <col min="12291" max="12291" width="44.85546875" customWidth="1"/>
    <col min="12547" max="12547" width="44.85546875" customWidth="1"/>
    <col min="12803" max="12803" width="44.85546875" customWidth="1"/>
    <col min="13059" max="13059" width="44.85546875" customWidth="1"/>
    <col min="13315" max="13315" width="44.85546875" customWidth="1"/>
    <col min="13571" max="13571" width="44.85546875" customWidth="1"/>
    <col min="13827" max="13827" width="44.85546875" customWidth="1"/>
    <col min="14083" max="14083" width="44.85546875" customWidth="1"/>
    <col min="14339" max="14339" width="44.85546875" customWidth="1"/>
    <col min="14595" max="14595" width="44.85546875" customWidth="1"/>
    <col min="14851" max="14851" width="44.85546875" customWidth="1"/>
    <col min="15107" max="15107" width="44.85546875" customWidth="1"/>
    <col min="15363" max="15363" width="44.85546875" customWidth="1"/>
    <col min="15619" max="15619" width="44.85546875" customWidth="1"/>
    <col min="15875" max="15875" width="44.85546875" customWidth="1"/>
    <col min="16131" max="16131" width="44.8554687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11614</v>
      </c>
      <c r="B2" s="29" t="s">
        <v>297</v>
      </c>
      <c r="C2" t="s">
        <v>438</v>
      </c>
      <c r="D2" s="28" t="s">
        <v>164</v>
      </c>
      <c r="E2" s="30">
        <v>1000</v>
      </c>
      <c r="F2" s="30">
        <v>0</v>
      </c>
      <c r="G2" s="31" t="s">
        <v>342</v>
      </c>
      <c r="L2" s="28" t="str">
        <f t="shared" ref="L2:L17" si="0">+CONCATENATE(G2,A2)</f>
        <v>landscape11614</v>
      </c>
      <c r="N2" s="32"/>
    </row>
    <row r="3" spans="1:14" x14ac:dyDescent="0.25">
      <c r="A3" s="9">
        <v>11615</v>
      </c>
      <c r="B3" s="9" t="s">
        <v>297</v>
      </c>
      <c r="C3" t="s">
        <v>438</v>
      </c>
      <c r="D3" t="s">
        <v>164</v>
      </c>
      <c r="E3" s="19">
        <v>20000</v>
      </c>
      <c r="F3" s="19">
        <v>0</v>
      </c>
      <c r="G3" s="1" t="s">
        <v>321</v>
      </c>
      <c r="H3" t="s">
        <v>322</v>
      </c>
      <c r="L3" t="str">
        <f t="shared" si="0"/>
        <v>Minidiscus11615</v>
      </c>
      <c r="N3" s="22"/>
    </row>
    <row r="4" spans="1:14" x14ac:dyDescent="0.25">
      <c r="A4" s="9">
        <v>11616</v>
      </c>
      <c r="B4" s="9" t="s">
        <v>297</v>
      </c>
      <c r="C4" t="s">
        <v>438</v>
      </c>
      <c r="D4" t="s">
        <v>164</v>
      </c>
      <c r="E4" s="19">
        <v>10000</v>
      </c>
      <c r="F4" s="19">
        <v>0</v>
      </c>
      <c r="G4" s="1" t="s">
        <v>171</v>
      </c>
      <c r="L4" t="str">
        <f t="shared" si="0"/>
        <v>Nitzschia11616</v>
      </c>
      <c r="N4" s="22"/>
    </row>
    <row r="5" spans="1:14" x14ac:dyDescent="0.25">
      <c r="A5" s="9">
        <v>11617</v>
      </c>
      <c r="B5" s="9" t="s">
        <v>297</v>
      </c>
      <c r="C5" t="s">
        <v>438</v>
      </c>
      <c r="D5" t="s">
        <v>164</v>
      </c>
      <c r="E5" s="19">
        <v>2500</v>
      </c>
      <c r="F5" s="19">
        <v>0</v>
      </c>
      <c r="G5" s="1" t="s">
        <v>213</v>
      </c>
      <c r="L5" t="str">
        <f t="shared" si="0"/>
        <v>Thalassionema11617</v>
      </c>
      <c r="N5" s="22"/>
    </row>
    <row r="6" spans="1:14" x14ac:dyDescent="0.25">
      <c r="A6" s="9">
        <v>11618</v>
      </c>
      <c r="B6" s="9" t="s">
        <v>297</v>
      </c>
      <c r="C6" t="s">
        <v>438</v>
      </c>
      <c r="D6" t="s">
        <v>164</v>
      </c>
      <c r="E6" s="19">
        <v>15000</v>
      </c>
      <c r="F6" s="19">
        <v>0</v>
      </c>
      <c r="G6" s="1" t="s">
        <v>197</v>
      </c>
      <c r="L6" t="str">
        <f t="shared" si="0"/>
        <v>Thoracosphaera11618</v>
      </c>
      <c r="N6" s="22"/>
    </row>
    <row r="7" spans="1:14" x14ac:dyDescent="0.25">
      <c r="A7" s="9">
        <v>11619</v>
      </c>
      <c r="B7" s="9" t="s">
        <v>297</v>
      </c>
      <c r="C7" t="s">
        <v>438</v>
      </c>
      <c r="D7" t="s">
        <v>164</v>
      </c>
      <c r="E7" s="19">
        <v>2500</v>
      </c>
      <c r="F7" s="19">
        <v>0</v>
      </c>
      <c r="G7" s="1" t="s">
        <v>170</v>
      </c>
      <c r="L7" t="str">
        <f t="shared" si="0"/>
        <v>Pseudonitzschia11619</v>
      </c>
      <c r="N7" s="22"/>
    </row>
    <row r="8" spans="1:14" x14ac:dyDescent="0.25">
      <c r="A8" s="9">
        <v>11620</v>
      </c>
      <c r="B8" s="9" t="s">
        <v>297</v>
      </c>
      <c r="C8" t="s">
        <v>438</v>
      </c>
      <c r="D8" t="s">
        <v>164</v>
      </c>
      <c r="E8" s="19">
        <v>9000</v>
      </c>
      <c r="F8" s="19">
        <v>0</v>
      </c>
      <c r="G8" s="1" t="s">
        <v>216</v>
      </c>
      <c r="H8" t="s">
        <v>324</v>
      </c>
      <c r="L8" t="str">
        <f t="shared" si="0"/>
        <v>Thalassiosira11620</v>
      </c>
      <c r="N8" s="22"/>
    </row>
    <row r="9" spans="1:14" x14ac:dyDescent="0.25">
      <c r="A9" s="9">
        <v>11621</v>
      </c>
      <c r="B9" s="9" t="s">
        <v>297</v>
      </c>
      <c r="C9" t="s">
        <v>438</v>
      </c>
      <c r="D9" t="s">
        <v>164</v>
      </c>
      <c r="E9" s="19">
        <v>6000</v>
      </c>
      <c r="F9" s="19">
        <v>0</v>
      </c>
      <c r="G9" s="1" t="s">
        <v>171</v>
      </c>
      <c r="L9" t="str">
        <f t="shared" si="0"/>
        <v>Nitzschia11621</v>
      </c>
      <c r="N9" s="22"/>
    </row>
    <row r="10" spans="1:14" x14ac:dyDescent="0.25">
      <c r="A10" s="9">
        <v>11622</v>
      </c>
      <c r="B10" s="9" t="s">
        <v>297</v>
      </c>
      <c r="C10" t="s">
        <v>438</v>
      </c>
      <c r="D10" t="s">
        <v>164</v>
      </c>
      <c r="E10" s="19">
        <v>4000</v>
      </c>
      <c r="F10" s="19">
        <v>0</v>
      </c>
      <c r="G10" s="1" t="s">
        <v>216</v>
      </c>
      <c r="H10" t="s">
        <v>343</v>
      </c>
      <c r="L10" t="str">
        <f t="shared" si="0"/>
        <v>Thalassiosira11622</v>
      </c>
      <c r="N10" s="22"/>
    </row>
    <row r="11" spans="1:14" s="28" customFormat="1" x14ac:dyDescent="0.25">
      <c r="A11" s="29">
        <v>11623</v>
      </c>
      <c r="B11" s="29" t="s">
        <v>297</v>
      </c>
      <c r="C11" t="s">
        <v>438</v>
      </c>
      <c r="D11" s="28" t="s">
        <v>164</v>
      </c>
      <c r="E11" s="30">
        <v>9000</v>
      </c>
      <c r="F11" s="30">
        <v>0</v>
      </c>
      <c r="G11" s="31" t="s">
        <v>216</v>
      </c>
      <c r="L11" s="28" t="str">
        <f t="shared" si="0"/>
        <v>Thalassiosira11623</v>
      </c>
      <c r="N11" s="32"/>
    </row>
    <row r="12" spans="1:14" x14ac:dyDescent="0.25">
      <c r="A12" s="9">
        <v>11624</v>
      </c>
      <c r="B12" s="9" t="s">
        <v>297</v>
      </c>
      <c r="C12" t="s">
        <v>438</v>
      </c>
      <c r="D12" t="s">
        <v>164</v>
      </c>
      <c r="E12" s="19">
        <v>13000</v>
      </c>
      <c r="F12" s="19">
        <v>0</v>
      </c>
      <c r="G12" s="1" t="s">
        <v>187</v>
      </c>
      <c r="L12" t="str">
        <f t="shared" si="0"/>
        <v>spore11624</v>
      </c>
      <c r="N12" s="22"/>
    </row>
    <row r="13" spans="1:14" x14ac:dyDescent="0.25">
      <c r="A13" s="9">
        <v>11625</v>
      </c>
      <c r="B13" s="9" t="s">
        <v>297</v>
      </c>
      <c r="C13" t="s">
        <v>438</v>
      </c>
      <c r="D13" t="s">
        <v>164</v>
      </c>
      <c r="E13" s="19">
        <v>7500</v>
      </c>
      <c r="F13" s="19">
        <v>0</v>
      </c>
      <c r="G13" s="1" t="s">
        <v>171</v>
      </c>
      <c r="L13" t="str">
        <f t="shared" si="0"/>
        <v>Nitzschia11625</v>
      </c>
      <c r="N13" s="22"/>
    </row>
    <row r="14" spans="1:14" x14ac:dyDescent="0.25">
      <c r="A14" s="9">
        <v>11626</v>
      </c>
      <c r="B14" s="9" t="s">
        <v>297</v>
      </c>
      <c r="C14" t="s">
        <v>438</v>
      </c>
      <c r="D14" t="s">
        <v>164</v>
      </c>
      <c r="E14" s="19">
        <v>20000</v>
      </c>
      <c r="F14" s="19">
        <v>0</v>
      </c>
      <c r="G14" s="1" t="s">
        <v>174</v>
      </c>
      <c r="H14" t="s">
        <v>211</v>
      </c>
      <c r="L14" t="str">
        <f t="shared" si="0"/>
        <v>Fragilariopsis11626</v>
      </c>
      <c r="N14" s="22"/>
    </row>
    <row r="15" spans="1:14" x14ac:dyDescent="0.25">
      <c r="A15" s="9">
        <v>11627</v>
      </c>
      <c r="B15" s="9" t="s">
        <v>297</v>
      </c>
      <c r="C15" t="s">
        <v>438</v>
      </c>
      <c r="D15" t="s">
        <v>164</v>
      </c>
      <c r="E15" s="19">
        <v>15000</v>
      </c>
      <c r="F15" s="19">
        <v>0</v>
      </c>
      <c r="G15" s="1" t="s">
        <v>330</v>
      </c>
      <c r="L15" t="str">
        <f t="shared" si="0"/>
        <v>Fallacia11627</v>
      </c>
      <c r="N15" s="22"/>
    </row>
    <row r="16" spans="1:14" x14ac:dyDescent="0.25">
      <c r="A16" s="9">
        <v>11628</v>
      </c>
      <c r="B16" s="9" t="s">
        <v>297</v>
      </c>
      <c r="C16" t="s">
        <v>438</v>
      </c>
      <c r="D16" t="s">
        <v>164</v>
      </c>
      <c r="E16" s="19">
        <v>20000</v>
      </c>
      <c r="F16" s="19">
        <v>0</v>
      </c>
      <c r="G16" s="1" t="s">
        <v>187</v>
      </c>
      <c r="L16" t="str">
        <f t="shared" si="0"/>
        <v>spore11628</v>
      </c>
      <c r="N16" s="22"/>
    </row>
    <row r="17" spans="1:14" x14ac:dyDescent="0.25">
      <c r="A17" s="9">
        <v>11629</v>
      </c>
      <c r="B17" s="9" t="s">
        <v>297</v>
      </c>
      <c r="C17" t="s">
        <v>438</v>
      </c>
      <c r="D17" t="s">
        <v>164</v>
      </c>
      <c r="E17" s="19">
        <v>15000</v>
      </c>
      <c r="F17" s="19">
        <v>0</v>
      </c>
      <c r="G17" s="1" t="s">
        <v>325</v>
      </c>
      <c r="L17" t="str">
        <f t="shared" si="0"/>
        <v>Neodelphineis11629</v>
      </c>
      <c r="N17" s="2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selection activeCell="A15" sqref="A15"/>
    </sheetView>
  </sheetViews>
  <sheetFormatPr defaultRowHeight="15" x14ac:dyDescent="0.25"/>
  <cols>
    <col min="1" max="1" width="32.5703125" bestFit="1" customWidth="1"/>
    <col min="2" max="2" width="18.28515625" bestFit="1" customWidth="1"/>
    <col min="3" max="3" width="13.85546875" bestFit="1" customWidth="1"/>
    <col min="4" max="4" width="9.85546875" bestFit="1" customWidth="1"/>
  </cols>
  <sheetData>
    <row r="1" spans="1:8" x14ac:dyDescent="0.25">
      <c r="A1" s="25" t="s">
        <v>0</v>
      </c>
      <c r="B1" s="26"/>
      <c r="C1" s="3"/>
      <c r="D1" s="4"/>
      <c r="E1" s="4"/>
      <c r="F1" s="4"/>
      <c r="G1" s="4"/>
      <c r="H1" s="4"/>
    </row>
    <row r="2" spans="1:8" x14ac:dyDescent="0.25">
      <c r="A2" s="25" t="s">
        <v>1</v>
      </c>
      <c r="B2" s="26"/>
      <c r="C2" s="3"/>
      <c r="D2" s="5"/>
      <c r="E2" s="4"/>
      <c r="F2" s="4"/>
      <c r="G2" s="4"/>
      <c r="H2" s="4"/>
    </row>
    <row r="3" spans="1:8" x14ac:dyDescent="0.25">
      <c r="A3" s="25" t="s">
        <v>308</v>
      </c>
      <c r="B3" s="26" t="s">
        <v>309</v>
      </c>
      <c r="C3" s="3" t="s">
        <v>4</v>
      </c>
      <c r="D3" s="5">
        <v>1</v>
      </c>
      <c r="E3" s="4"/>
      <c r="F3" s="4" t="s">
        <v>348</v>
      </c>
      <c r="G3" s="4"/>
      <c r="H3" s="4"/>
    </row>
    <row r="4" spans="1:8" x14ac:dyDescent="0.25">
      <c r="A4" s="25" t="s">
        <v>5</v>
      </c>
      <c r="B4" s="26">
        <v>650</v>
      </c>
      <c r="C4" s="3" t="s">
        <v>6</v>
      </c>
      <c r="D4" s="6">
        <f>+B4/60030</f>
        <v>1.082791937364651E-2</v>
      </c>
      <c r="E4" s="4"/>
      <c r="F4" s="4"/>
      <c r="G4" s="4"/>
      <c r="H4" s="4"/>
    </row>
    <row r="5" spans="1:8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  <c r="H5" s="4"/>
    </row>
    <row r="6" spans="1:8" x14ac:dyDescent="0.25">
      <c r="A6" s="25" t="s">
        <v>310</v>
      </c>
      <c r="B6" s="5">
        <v>2</v>
      </c>
      <c r="C6" s="15">
        <f>+B6/D4</f>
        <v>184.70769230769233</v>
      </c>
      <c r="D6" s="16">
        <f>+C6/D3</f>
        <v>184.70769230769233</v>
      </c>
      <c r="E6" s="4"/>
      <c r="F6" s="25" t="s">
        <v>310</v>
      </c>
      <c r="G6" s="4"/>
      <c r="H6" s="4"/>
    </row>
    <row r="7" spans="1:8" x14ac:dyDescent="0.25">
      <c r="A7" s="25" t="s">
        <v>220</v>
      </c>
      <c r="B7" s="5">
        <v>7</v>
      </c>
      <c r="C7" s="15">
        <f>+B7/D4</f>
        <v>646.47692307692307</v>
      </c>
      <c r="D7" s="16">
        <f>+C7/D3</f>
        <v>646.47692307692307</v>
      </c>
      <c r="E7" s="4"/>
      <c r="F7" s="35" t="s">
        <v>377</v>
      </c>
      <c r="G7" s="4"/>
      <c r="H7" s="4"/>
    </row>
    <row r="8" spans="1:8" x14ac:dyDescent="0.25">
      <c r="A8" s="25" t="s">
        <v>403</v>
      </c>
      <c r="B8" s="5">
        <v>3</v>
      </c>
      <c r="C8" s="15">
        <f>+B8/D4</f>
        <v>277.06153846153848</v>
      </c>
      <c r="D8" s="16">
        <f>+C8/D3</f>
        <v>277.06153846153848</v>
      </c>
      <c r="E8" s="4"/>
      <c r="F8" s="4" t="s">
        <v>378</v>
      </c>
      <c r="G8" s="4"/>
      <c r="H8" s="4"/>
    </row>
    <row r="9" spans="1:8" x14ac:dyDescent="0.25">
      <c r="A9" s="25" t="s">
        <v>112</v>
      </c>
      <c r="B9" s="5">
        <v>2</v>
      </c>
      <c r="C9" s="15">
        <f>+B9/D4</f>
        <v>184.70769230769233</v>
      </c>
      <c r="D9" s="16">
        <f>+C9/D3</f>
        <v>184.70769230769233</v>
      </c>
      <c r="E9" s="4"/>
      <c r="F9" s="4" t="s">
        <v>379</v>
      </c>
      <c r="G9" s="4"/>
      <c r="H9" s="4"/>
    </row>
    <row r="10" spans="1:8" x14ac:dyDescent="0.25">
      <c r="A10" s="25" t="s">
        <v>296</v>
      </c>
      <c r="B10" s="5">
        <v>1</v>
      </c>
      <c r="C10" s="15">
        <f>+B10/D4</f>
        <v>92.353846153846163</v>
      </c>
      <c r="D10" s="16">
        <f>+C10/D3</f>
        <v>92.353846153846163</v>
      </c>
      <c r="E10" s="4"/>
      <c r="F10" s="4"/>
      <c r="G10" s="4"/>
      <c r="H10" s="4"/>
    </row>
    <row r="11" spans="1:8" x14ac:dyDescent="0.25">
      <c r="A11" s="25" t="s">
        <v>311</v>
      </c>
      <c r="B11" s="5">
        <v>1</v>
      </c>
      <c r="C11" s="15">
        <f>+B11/D4</f>
        <v>92.353846153846163</v>
      </c>
      <c r="D11" s="16">
        <f>+C11/D3</f>
        <v>92.353846153846163</v>
      </c>
      <c r="E11" s="4"/>
      <c r="F11" s="25" t="s">
        <v>311</v>
      </c>
      <c r="G11" s="4"/>
      <c r="H11" s="4"/>
    </row>
    <row r="12" spans="1:8" x14ac:dyDescent="0.25">
      <c r="A12" s="25" t="s">
        <v>247</v>
      </c>
      <c r="B12" s="5">
        <v>1</v>
      </c>
      <c r="C12" s="15">
        <f>+B12/D4</f>
        <v>92.353846153846163</v>
      </c>
      <c r="D12" s="16">
        <f>+C12/D3</f>
        <v>92.353846153846163</v>
      </c>
      <c r="E12" s="4"/>
      <c r="F12" s="4" t="s">
        <v>380</v>
      </c>
      <c r="G12" s="4"/>
      <c r="H12" s="4"/>
    </row>
    <row r="13" spans="1:8" x14ac:dyDescent="0.25">
      <c r="A13" s="25" t="s">
        <v>312</v>
      </c>
      <c r="B13" s="5">
        <v>2</v>
      </c>
      <c r="C13" s="15">
        <f>+B13/D4</f>
        <v>184.70769230769233</v>
      </c>
      <c r="D13" s="16">
        <f>+C13/D3</f>
        <v>184.70769230769233</v>
      </c>
      <c r="E13" s="4"/>
      <c r="F13" s="25" t="s">
        <v>312</v>
      </c>
      <c r="G13" s="4"/>
      <c r="H13" s="4"/>
    </row>
    <row r="14" spans="1:8" x14ac:dyDescent="0.25">
      <c r="A14" s="25" t="s">
        <v>429</v>
      </c>
      <c r="B14" s="5">
        <v>2</v>
      </c>
      <c r="C14" s="15">
        <f>+B14/D4</f>
        <v>184.70769230769233</v>
      </c>
      <c r="D14" s="16">
        <f>+C14/D3</f>
        <v>184.70769230769233</v>
      </c>
      <c r="E14" s="4"/>
      <c r="F14" s="4" t="s">
        <v>381</v>
      </c>
      <c r="G14" s="4"/>
      <c r="H14" s="4"/>
    </row>
    <row r="15" spans="1:8" x14ac:dyDescent="0.25">
      <c r="A15" s="25" t="s">
        <v>32</v>
      </c>
      <c r="B15" s="5">
        <v>1</v>
      </c>
      <c r="C15" s="15">
        <f>+B15/D4</f>
        <v>92.353846153846163</v>
      </c>
      <c r="D15" s="16">
        <f>+C15/D3</f>
        <v>92.353846153846163</v>
      </c>
      <c r="E15" s="4"/>
      <c r="F15" s="4"/>
      <c r="G15" s="4"/>
      <c r="H15" s="4"/>
    </row>
    <row r="16" spans="1:8" x14ac:dyDescent="0.25">
      <c r="A16" s="4"/>
      <c r="B16" s="5"/>
      <c r="C16" s="4"/>
      <c r="D16" s="4"/>
      <c r="E16" s="4"/>
      <c r="F16" s="4"/>
      <c r="G16" s="4"/>
      <c r="H16" s="4"/>
    </row>
    <row r="17" spans="2:3" x14ac:dyDescent="0.25">
      <c r="B17" s="9"/>
    </row>
    <row r="18" spans="2:3" x14ac:dyDescent="0.25">
      <c r="B18" s="9"/>
    </row>
    <row r="19" spans="2:3" x14ac:dyDescent="0.25">
      <c r="B19" s="9"/>
    </row>
    <row r="20" spans="2:3" x14ac:dyDescent="0.25">
      <c r="B20" s="9"/>
      <c r="C20" s="28"/>
    </row>
    <row r="21" spans="2:3" x14ac:dyDescent="0.25">
      <c r="B21" s="9"/>
    </row>
    <row r="22" spans="2:3" x14ac:dyDescent="0.25">
      <c r="B22" s="9"/>
    </row>
    <row r="23" spans="2:3" x14ac:dyDescent="0.25">
      <c r="B23" s="9"/>
    </row>
    <row r="24" spans="2:3" x14ac:dyDescent="0.25">
      <c r="B24" s="9"/>
    </row>
    <row r="25" spans="2:3" x14ac:dyDescent="0.25">
      <c r="B25" s="9"/>
    </row>
    <row r="26" spans="2:3" x14ac:dyDescent="0.25">
      <c r="B26" s="9"/>
    </row>
    <row r="27" spans="2:3" x14ac:dyDescent="0.25">
      <c r="B27" s="9"/>
    </row>
    <row r="28" spans="2:3" x14ac:dyDescent="0.25">
      <c r="B28" s="9"/>
    </row>
    <row r="29" spans="2:3" x14ac:dyDescent="0.25">
      <c r="B29" s="9"/>
    </row>
    <row r="30" spans="2:3" x14ac:dyDescent="0.25">
      <c r="B30" s="9"/>
    </row>
    <row r="31" spans="2:3" x14ac:dyDescent="0.25">
      <c r="B31" s="9"/>
    </row>
    <row r="32" spans="2:3" x14ac:dyDescent="0.25">
      <c r="B32" s="9"/>
    </row>
    <row r="33" spans="1:4" x14ac:dyDescent="0.25">
      <c r="B33" s="9"/>
    </row>
    <row r="34" spans="1:4" x14ac:dyDescent="0.25">
      <c r="B34" s="9"/>
    </row>
    <row r="35" spans="1:4" x14ac:dyDescent="0.25">
      <c r="B35" s="9"/>
    </row>
    <row r="36" spans="1:4" x14ac:dyDescent="0.25">
      <c r="B36" s="9"/>
    </row>
    <row r="37" spans="1:4" x14ac:dyDescent="0.25">
      <c r="B37" s="9"/>
    </row>
    <row r="38" spans="1:4" x14ac:dyDescent="0.25">
      <c r="B38" s="9"/>
    </row>
    <row r="39" spans="1:4" x14ac:dyDescent="0.25">
      <c r="B39" s="9"/>
    </row>
    <row r="40" spans="1:4" x14ac:dyDescent="0.25">
      <c r="B40" s="9"/>
    </row>
    <row r="41" spans="1:4" x14ac:dyDescent="0.25">
      <c r="B41" s="9"/>
    </row>
    <row r="42" spans="1:4" x14ac:dyDescent="0.25">
      <c r="B42" s="9"/>
    </row>
    <row r="43" spans="1:4" x14ac:dyDescent="0.25">
      <c r="B43" s="9"/>
    </row>
    <row r="44" spans="1:4" x14ac:dyDescent="0.25">
      <c r="B44" s="9"/>
    </row>
    <row r="45" spans="1:4" x14ac:dyDescent="0.25">
      <c r="B45" s="9"/>
    </row>
    <row r="46" spans="1:4" x14ac:dyDescent="0.25">
      <c r="A46" s="1" t="s">
        <v>45</v>
      </c>
      <c r="B46" s="9">
        <f>+SUM(B6:B45)</f>
        <v>22</v>
      </c>
      <c r="C46" s="10"/>
      <c r="D46" s="11">
        <f>+SUM(D6:D45)</f>
        <v>2031.7846153846156</v>
      </c>
    </row>
    <row r="47" spans="1:4" x14ac:dyDescent="0.25">
      <c r="A47" s="1" t="s">
        <v>46</v>
      </c>
      <c r="B47" s="9">
        <f>+COUNT(B6:B45)</f>
        <v>10</v>
      </c>
      <c r="C47" s="10"/>
      <c r="D47" s="8"/>
    </row>
    <row r="48" spans="1:4" x14ac:dyDescent="0.25">
      <c r="B48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A7" sqref="A7:XFD31"/>
    </sheetView>
  </sheetViews>
  <sheetFormatPr defaultRowHeight="15" x14ac:dyDescent="0.25"/>
  <cols>
    <col min="3" max="3" width="38.28515625" customWidth="1"/>
    <col min="7" max="7" width="18.85546875" customWidth="1"/>
    <col min="13" max="13" width="13.570312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9" t="s">
        <v>155</v>
      </c>
      <c r="F1" s="19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10807</v>
      </c>
      <c r="B2" s="29" t="s">
        <v>2</v>
      </c>
      <c r="C2" s="28" t="s">
        <v>430</v>
      </c>
      <c r="D2" s="28" t="s">
        <v>313</v>
      </c>
      <c r="E2" s="30">
        <v>7000</v>
      </c>
      <c r="F2" s="30">
        <v>0</v>
      </c>
      <c r="G2" s="31" t="s">
        <v>314</v>
      </c>
      <c r="H2" s="28" t="s">
        <v>386</v>
      </c>
      <c r="L2" s="28" t="str">
        <f>+CONCATENATE(G2,A2)</f>
        <v>Discosphaera10807</v>
      </c>
      <c r="N2" s="32"/>
    </row>
    <row r="3" spans="1:14" s="28" customFormat="1" x14ac:dyDescent="0.25">
      <c r="A3" s="29">
        <v>10808</v>
      </c>
      <c r="B3" s="29" t="s">
        <v>2</v>
      </c>
      <c r="C3" s="28" t="s">
        <v>430</v>
      </c>
      <c r="D3" s="28" t="s">
        <v>313</v>
      </c>
      <c r="E3" s="30">
        <v>10000</v>
      </c>
      <c r="F3" s="30">
        <v>0</v>
      </c>
      <c r="G3" s="31" t="s">
        <v>315</v>
      </c>
      <c r="H3" s="28" t="s">
        <v>385</v>
      </c>
      <c r="L3" s="28" t="str">
        <f>+CONCATENATE(G3,A3)</f>
        <v>Umbellosphaera10808</v>
      </c>
      <c r="N3" s="32"/>
    </row>
    <row r="4" spans="1:14" s="28" customFormat="1" x14ac:dyDescent="0.25">
      <c r="A4" s="29">
        <v>10809</v>
      </c>
      <c r="B4" s="29" t="s">
        <v>2</v>
      </c>
      <c r="C4" s="28" t="s">
        <v>430</v>
      </c>
      <c r="D4" s="28" t="s">
        <v>313</v>
      </c>
      <c r="E4" s="30">
        <v>5000</v>
      </c>
      <c r="F4" s="30">
        <v>0</v>
      </c>
      <c r="G4" s="31" t="s">
        <v>171</v>
      </c>
      <c r="H4" s="28" t="s">
        <v>316</v>
      </c>
      <c r="L4" s="28" t="str">
        <f>+CONCATENATE(G4,A4)</f>
        <v>Nitzschia10809</v>
      </c>
      <c r="N4" s="32"/>
    </row>
    <row r="5" spans="1:14" s="28" customFormat="1" x14ac:dyDescent="0.25">
      <c r="A5" s="29">
        <v>10810</v>
      </c>
      <c r="B5" s="29" t="s">
        <v>2</v>
      </c>
      <c r="C5" s="28" t="s">
        <v>430</v>
      </c>
      <c r="D5" s="28" t="s">
        <v>313</v>
      </c>
      <c r="E5" s="30">
        <v>3500</v>
      </c>
      <c r="F5" s="30">
        <v>0</v>
      </c>
      <c r="G5" s="31" t="s">
        <v>166</v>
      </c>
      <c r="L5" s="28" t="str">
        <f>+CONCATENATE(G5,A5)</f>
        <v>Chaetoceros10810</v>
      </c>
      <c r="N5" s="32"/>
    </row>
    <row r="6" spans="1:14" s="28" customFormat="1" x14ac:dyDescent="0.25">
      <c r="A6" s="29">
        <v>10811</v>
      </c>
      <c r="B6" s="29" t="s">
        <v>2</v>
      </c>
      <c r="C6" s="28" t="s">
        <v>430</v>
      </c>
      <c r="D6" s="28" t="s">
        <v>313</v>
      </c>
      <c r="E6" s="30">
        <v>15000</v>
      </c>
      <c r="F6" s="30">
        <v>0</v>
      </c>
      <c r="G6" s="31" t="s">
        <v>168</v>
      </c>
      <c r="L6" s="28" t="str">
        <f>+CONCATENATE(G6,A6)</f>
        <v>Leptocylindrus10811</v>
      </c>
      <c r="N6" s="32"/>
    </row>
    <row r="7" spans="1:14" x14ac:dyDescent="0.25">
      <c r="A7" s="9">
        <v>11373</v>
      </c>
      <c r="B7" s="9" t="s">
        <v>2</v>
      </c>
      <c r="C7" s="28" t="s">
        <v>430</v>
      </c>
      <c r="D7" t="s">
        <v>164</v>
      </c>
      <c r="E7" s="19">
        <v>2000</v>
      </c>
      <c r="F7" s="19">
        <v>0</v>
      </c>
      <c r="G7" s="1" t="s">
        <v>165</v>
      </c>
      <c r="L7" t="str">
        <f t="shared" ref="L7:L31" si="0">+CONCATENATE(G7,A7)</f>
        <v>Cylindrotheca11373</v>
      </c>
      <c r="N7" s="22" t="s">
        <v>179</v>
      </c>
    </row>
    <row r="8" spans="1:14" x14ac:dyDescent="0.25">
      <c r="A8" s="9">
        <v>11374</v>
      </c>
      <c r="B8" s="9" t="s">
        <v>2</v>
      </c>
      <c r="C8" s="28" t="s">
        <v>430</v>
      </c>
      <c r="D8" t="s">
        <v>164</v>
      </c>
      <c r="E8" s="19">
        <v>2500</v>
      </c>
      <c r="F8" s="19">
        <v>0</v>
      </c>
      <c r="G8" s="1" t="s">
        <v>166</v>
      </c>
      <c r="L8" t="str">
        <f t="shared" si="0"/>
        <v>Chaetoceros11374</v>
      </c>
      <c r="N8" s="22" t="s">
        <v>179</v>
      </c>
    </row>
    <row r="9" spans="1:14" x14ac:dyDescent="0.25">
      <c r="A9" s="9">
        <v>11375</v>
      </c>
      <c r="B9" s="9" t="s">
        <v>2</v>
      </c>
      <c r="C9" s="28" t="s">
        <v>430</v>
      </c>
      <c r="D9" t="s">
        <v>164</v>
      </c>
      <c r="E9" s="19">
        <v>5000</v>
      </c>
      <c r="F9" s="19">
        <v>0</v>
      </c>
      <c r="G9" s="1" t="s">
        <v>167</v>
      </c>
      <c r="L9" t="str">
        <f t="shared" si="0"/>
        <v>Guinardia11375</v>
      </c>
      <c r="N9" s="22" t="s">
        <v>179</v>
      </c>
    </row>
    <row r="10" spans="1:14" x14ac:dyDescent="0.25">
      <c r="A10" s="9">
        <v>11376</v>
      </c>
      <c r="B10" s="9" t="s">
        <v>2</v>
      </c>
      <c r="C10" s="28" t="s">
        <v>430</v>
      </c>
      <c r="D10" t="s">
        <v>164</v>
      </c>
      <c r="E10" s="19">
        <v>15000</v>
      </c>
      <c r="F10" s="19">
        <v>0</v>
      </c>
      <c r="G10" s="1" t="s">
        <v>168</v>
      </c>
      <c r="L10" t="str">
        <f t="shared" si="0"/>
        <v>Leptocylindrus11376</v>
      </c>
      <c r="N10" s="22" t="s">
        <v>179</v>
      </c>
    </row>
    <row r="11" spans="1:14" x14ac:dyDescent="0.25">
      <c r="A11" s="9">
        <v>11377</v>
      </c>
      <c r="B11" s="9" t="s">
        <v>2</v>
      </c>
      <c r="C11" s="28" t="s">
        <v>430</v>
      </c>
      <c r="D11" t="s">
        <v>164</v>
      </c>
      <c r="E11" s="19">
        <v>7000</v>
      </c>
      <c r="F11" s="19">
        <v>0</v>
      </c>
      <c r="G11" s="1" t="s">
        <v>169</v>
      </c>
      <c r="L11" t="str">
        <f t="shared" si="0"/>
        <v>dinoflagellate11377</v>
      </c>
      <c r="N11" s="22" t="s">
        <v>179</v>
      </c>
    </row>
    <row r="12" spans="1:14" x14ac:dyDescent="0.25">
      <c r="A12" s="9">
        <v>11378</v>
      </c>
      <c r="B12" s="9" t="s">
        <v>2</v>
      </c>
      <c r="C12" s="28" t="s">
        <v>430</v>
      </c>
      <c r="D12" t="s">
        <v>164</v>
      </c>
      <c r="E12" s="19">
        <v>2500</v>
      </c>
      <c r="F12" s="19">
        <v>0</v>
      </c>
      <c r="G12" s="1" t="s">
        <v>170</v>
      </c>
      <c r="L12" t="str">
        <f t="shared" si="0"/>
        <v>Pseudonitzschia11378</v>
      </c>
      <c r="N12" s="22" t="s">
        <v>179</v>
      </c>
    </row>
    <row r="13" spans="1:14" x14ac:dyDescent="0.25">
      <c r="A13" s="9">
        <v>11379</v>
      </c>
      <c r="B13" s="9" t="s">
        <v>2</v>
      </c>
      <c r="C13" s="28" t="s">
        <v>430</v>
      </c>
      <c r="D13" t="s">
        <v>164</v>
      </c>
      <c r="E13" s="19">
        <v>20000</v>
      </c>
      <c r="F13" s="19">
        <v>0</v>
      </c>
      <c r="G13" s="1" t="s">
        <v>170</v>
      </c>
      <c r="L13" t="str">
        <f>+CONCATENATE(G13,A12,"a")</f>
        <v>Pseudonitzschia11378a</v>
      </c>
      <c r="N13" s="22" t="s">
        <v>179</v>
      </c>
    </row>
    <row r="14" spans="1:14" x14ac:dyDescent="0.25">
      <c r="A14" s="9">
        <v>11380</v>
      </c>
      <c r="B14" s="9" t="s">
        <v>2</v>
      </c>
      <c r="C14" s="28" t="s">
        <v>430</v>
      </c>
      <c r="D14" t="s">
        <v>164</v>
      </c>
      <c r="E14" s="19">
        <v>10000</v>
      </c>
      <c r="F14" s="19">
        <v>0</v>
      </c>
      <c r="G14" s="1" t="s">
        <v>171</v>
      </c>
      <c r="L14" t="str">
        <f t="shared" si="0"/>
        <v>Nitzschia11380</v>
      </c>
      <c r="N14" s="22" t="s">
        <v>179</v>
      </c>
    </row>
    <row r="15" spans="1:14" x14ac:dyDescent="0.25">
      <c r="A15" s="9">
        <v>11381</v>
      </c>
      <c r="B15" s="9" t="s">
        <v>2</v>
      </c>
      <c r="C15" s="28" t="s">
        <v>430</v>
      </c>
      <c r="D15" t="s">
        <v>164</v>
      </c>
      <c r="E15" s="19">
        <v>10000</v>
      </c>
      <c r="F15" s="19">
        <v>0</v>
      </c>
      <c r="G15" s="1" t="s">
        <v>171</v>
      </c>
      <c r="L15" t="str">
        <f t="shared" si="0"/>
        <v>Nitzschia11381</v>
      </c>
      <c r="N15" s="22" t="s">
        <v>179</v>
      </c>
    </row>
    <row r="16" spans="1:14" x14ac:dyDescent="0.25">
      <c r="A16" s="9">
        <v>11382</v>
      </c>
      <c r="B16" s="9" t="s">
        <v>2</v>
      </c>
      <c r="C16" s="28" t="s">
        <v>430</v>
      </c>
      <c r="D16" t="s">
        <v>164</v>
      </c>
      <c r="E16" s="19">
        <v>2000</v>
      </c>
      <c r="F16" s="19">
        <v>0</v>
      </c>
      <c r="G16" s="1" t="s">
        <v>170</v>
      </c>
      <c r="L16" t="str">
        <f t="shared" si="0"/>
        <v>Pseudonitzschia11382</v>
      </c>
      <c r="N16" s="22" t="s">
        <v>179</v>
      </c>
    </row>
    <row r="17" spans="1:14" x14ac:dyDescent="0.25">
      <c r="A17" s="9">
        <v>11383</v>
      </c>
      <c r="B17" s="9" t="s">
        <v>2</v>
      </c>
      <c r="C17" s="28" t="s">
        <v>430</v>
      </c>
      <c r="D17" t="s">
        <v>164</v>
      </c>
      <c r="E17" s="19">
        <v>10000</v>
      </c>
      <c r="F17" s="19">
        <v>0</v>
      </c>
      <c r="G17" s="1" t="s">
        <v>170</v>
      </c>
      <c r="L17" t="str">
        <f>+CONCATENATE(G17,A16,"a")</f>
        <v>Pseudonitzschia11382a</v>
      </c>
      <c r="N17" s="22" t="s">
        <v>179</v>
      </c>
    </row>
    <row r="18" spans="1:14" x14ac:dyDescent="0.25">
      <c r="A18" s="9">
        <v>11384</v>
      </c>
      <c r="B18" s="9" t="s">
        <v>2</v>
      </c>
      <c r="C18" s="28" t="s">
        <v>430</v>
      </c>
      <c r="D18" t="s">
        <v>164</v>
      </c>
      <c r="E18" s="19">
        <v>5000</v>
      </c>
      <c r="F18" s="19">
        <v>0</v>
      </c>
      <c r="G18" s="1" t="s">
        <v>388</v>
      </c>
      <c r="L18" t="str">
        <f t="shared" si="0"/>
        <v>Coronosphaera11384</v>
      </c>
      <c r="N18" s="22" t="s">
        <v>179</v>
      </c>
    </row>
    <row r="19" spans="1:14" x14ac:dyDescent="0.25">
      <c r="A19" s="9">
        <v>11385</v>
      </c>
      <c r="B19" s="9" t="s">
        <v>2</v>
      </c>
      <c r="C19" s="28" t="s">
        <v>430</v>
      </c>
      <c r="D19" t="s">
        <v>164</v>
      </c>
      <c r="E19" s="19">
        <v>20000</v>
      </c>
      <c r="F19" s="19">
        <v>0</v>
      </c>
      <c r="G19" s="1" t="s">
        <v>388</v>
      </c>
      <c r="L19" t="str">
        <f>+CONCATENATE(G19,A18,"a")</f>
        <v>Coronosphaera11384a</v>
      </c>
      <c r="N19" s="22" t="s">
        <v>179</v>
      </c>
    </row>
    <row r="20" spans="1:14" x14ac:dyDescent="0.25">
      <c r="A20" s="9">
        <v>11386</v>
      </c>
      <c r="B20" s="9" t="s">
        <v>2</v>
      </c>
      <c r="C20" s="28" t="s">
        <v>430</v>
      </c>
      <c r="D20" t="s">
        <v>164</v>
      </c>
      <c r="E20" s="19">
        <v>5000</v>
      </c>
      <c r="F20" s="19">
        <v>0</v>
      </c>
      <c r="G20" s="1" t="s">
        <v>172</v>
      </c>
      <c r="H20" t="s">
        <v>180</v>
      </c>
      <c r="L20" t="str">
        <f t="shared" si="0"/>
        <v>Shionodiscus11386</v>
      </c>
      <c r="N20" s="22" t="s">
        <v>179</v>
      </c>
    </row>
    <row r="21" spans="1:14" x14ac:dyDescent="0.25">
      <c r="A21" s="9">
        <v>11387</v>
      </c>
      <c r="B21" s="9" t="s">
        <v>2</v>
      </c>
      <c r="C21" s="28" t="s">
        <v>430</v>
      </c>
      <c r="D21" t="s">
        <v>164</v>
      </c>
      <c r="E21" s="19">
        <v>3500</v>
      </c>
      <c r="F21" s="19">
        <v>0</v>
      </c>
      <c r="G21" s="1" t="s">
        <v>193</v>
      </c>
      <c r="H21" t="s">
        <v>387</v>
      </c>
      <c r="L21" t="str">
        <f t="shared" si="0"/>
        <v>Mastogloia11387</v>
      </c>
      <c r="N21" s="22" t="s">
        <v>179</v>
      </c>
    </row>
    <row r="22" spans="1:14" x14ac:dyDescent="0.25">
      <c r="A22" s="9">
        <v>11388</v>
      </c>
      <c r="B22" s="9" t="s">
        <v>2</v>
      </c>
      <c r="C22" s="28" t="s">
        <v>430</v>
      </c>
      <c r="D22" t="s">
        <v>164</v>
      </c>
      <c r="E22" s="19">
        <v>7500</v>
      </c>
      <c r="F22" s="19">
        <v>0</v>
      </c>
      <c r="G22" s="1" t="s">
        <v>167</v>
      </c>
      <c r="L22" t="str">
        <f t="shared" si="0"/>
        <v>Guinardia11388</v>
      </c>
      <c r="N22" s="22" t="s">
        <v>179</v>
      </c>
    </row>
    <row r="23" spans="1:14" x14ac:dyDescent="0.25">
      <c r="A23" s="9">
        <v>11389</v>
      </c>
      <c r="B23" s="9" t="s">
        <v>2</v>
      </c>
      <c r="C23" s="28" t="s">
        <v>430</v>
      </c>
      <c r="D23" t="s">
        <v>164</v>
      </c>
      <c r="E23" s="19">
        <v>15000</v>
      </c>
      <c r="F23" s="19">
        <v>0</v>
      </c>
      <c r="G23" s="1" t="s">
        <v>174</v>
      </c>
      <c r="H23" t="s">
        <v>211</v>
      </c>
      <c r="L23" t="str">
        <f t="shared" si="0"/>
        <v>Fragilariopsis11389</v>
      </c>
      <c r="N23" s="22" t="s">
        <v>179</v>
      </c>
    </row>
    <row r="24" spans="1:14" x14ac:dyDescent="0.25">
      <c r="A24" s="9">
        <v>11390</v>
      </c>
      <c r="B24" s="9" t="s">
        <v>2</v>
      </c>
      <c r="C24" s="28" t="s">
        <v>430</v>
      </c>
      <c r="D24" t="s">
        <v>164</v>
      </c>
      <c r="E24" s="19">
        <v>3500</v>
      </c>
      <c r="F24" s="19">
        <v>0</v>
      </c>
      <c r="G24" s="1" t="s">
        <v>166</v>
      </c>
      <c r="L24" t="str">
        <f t="shared" si="0"/>
        <v>Chaetoceros11390</v>
      </c>
      <c r="N24" s="22" t="s">
        <v>179</v>
      </c>
    </row>
    <row r="25" spans="1:14" x14ac:dyDescent="0.25">
      <c r="A25" s="9">
        <v>11391</v>
      </c>
      <c r="B25" s="9" t="s">
        <v>2</v>
      </c>
      <c r="C25" s="28" t="s">
        <v>430</v>
      </c>
      <c r="D25" t="s">
        <v>164</v>
      </c>
      <c r="E25" s="19">
        <v>7500</v>
      </c>
      <c r="F25" s="19">
        <v>0</v>
      </c>
      <c r="G25" s="1" t="s">
        <v>171</v>
      </c>
      <c r="L25" t="str">
        <f t="shared" si="0"/>
        <v>Nitzschia11391</v>
      </c>
      <c r="N25" s="22" t="s">
        <v>179</v>
      </c>
    </row>
    <row r="26" spans="1:14" x14ac:dyDescent="0.25">
      <c r="A26" s="9">
        <v>11392</v>
      </c>
      <c r="B26" s="9" t="s">
        <v>2</v>
      </c>
      <c r="C26" s="28" t="s">
        <v>430</v>
      </c>
      <c r="D26" t="s">
        <v>164</v>
      </c>
      <c r="E26" s="19">
        <v>500</v>
      </c>
      <c r="F26" s="19">
        <v>0</v>
      </c>
      <c r="G26" s="1" t="s">
        <v>166</v>
      </c>
      <c r="L26" t="str">
        <f t="shared" si="0"/>
        <v>Chaetoceros11392</v>
      </c>
      <c r="N26" s="22" t="s">
        <v>179</v>
      </c>
    </row>
    <row r="27" spans="1:14" s="28" customFormat="1" x14ac:dyDescent="0.25">
      <c r="A27" s="29">
        <v>11393</v>
      </c>
      <c r="B27" s="29" t="s">
        <v>2</v>
      </c>
      <c r="C27" s="28" t="s">
        <v>430</v>
      </c>
      <c r="D27" s="28" t="s">
        <v>164</v>
      </c>
      <c r="E27" s="30">
        <v>1500</v>
      </c>
      <c r="F27" s="30">
        <v>0</v>
      </c>
      <c r="G27" s="31" t="s">
        <v>166</v>
      </c>
      <c r="L27" s="28" t="str">
        <f t="shared" si="0"/>
        <v>Chaetoceros11393</v>
      </c>
      <c r="N27" s="32" t="s">
        <v>179</v>
      </c>
    </row>
    <row r="28" spans="1:14" x14ac:dyDescent="0.25">
      <c r="A28" s="9">
        <v>11394</v>
      </c>
      <c r="B28" s="9" t="s">
        <v>2</v>
      </c>
      <c r="C28" s="28" t="s">
        <v>430</v>
      </c>
      <c r="D28" t="s">
        <v>164</v>
      </c>
      <c r="E28" s="19">
        <v>15000</v>
      </c>
      <c r="F28" s="19">
        <v>0</v>
      </c>
      <c r="G28" s="1" t="s">
        <v>175</v>
      </c>
      <c r="H28" t="s">
        <v>176</v>
      </c>
      <c r="L28" t="str">
        <f t="shared" si="0"/>
        <v>Syracosphaera11394</v>
      </c>
      <c r="N28" s="22" t="s">
        <v>179</v>
      </c>
    </row>
    <row r="29" spans="1:14" x14ac:dyDescent="0.25">
      <c r="A29" s="9">
        <v>11395</v>
      </c>
      <c r="B29" s="9" t="s">
        <v>2</v>
      </c>
      <c r="C29" s="28" t="s">
        <v>430</v>
      </c>
      <c r="D29" t="s">
        <v>164</v>
      </c>
      <c r="E29" s="19">
        <v>12000</v>
      </c>
      <c r="F29" s="19">
        <v>0</v>
      </c>
      <c r="G29" s="1" t="s">
        <v>177</v>
      </c>
      <c r="L29" t="str">
        <f t="shared" si="0"/>
        <v>Calyptrosphaera11395</v>
      </c>
      <c r="N29" s="22" t="s">
        <v>179</v>
      </c>
    </row>
    <row r="30" spans="1:14" x14ac:dyDescent="0.25">
      <c r="A30" s="9">
        <v>11396</v>
      </c>
      <c r="B30" s="9" t="s">
        <v>2</v>
      </c>
      <c r="C30" s="28" t="s">
        <v>430</v>
      </c>
      <c r="D30" t="s">
        <v>164</v>
      </c>
      <c r="E30" s="19">
        <v>9000</v>
      </c>
      <c r="F30" s="19">
        <v>0</v>
      </c>
      <c r="G30" s="1" t="s">
        <v>178</v>
      </c>
      <c r="L30" t="str">
        <f t="shared" si="0"/>
        <v>Hayaster11396</v>
      </c>
      <c r="N30" s="22" t="s">
        <v>179</v>
      </c>
    </row>
    <row r="31" spans="1:14" s="28" customFormat="1" x14ac:dyDescent="0.25">
      <c r="A31" s="29">
        <v>11397</v>
      </c>
      <c r="B31" s="29" t="s">
        <v>2</v>
      </c>
      <c r="C31" s="28" t="s">
        <v>430</v>
      </c>
      <c r="D31" s="28" t="s">
        <v>164</v>
      </c>
      <c r="E31" s="30">
        <v>10000</v>
      </c>
      <c r="F31" s="30">
        <v>0</v>
      </c>
      <c r="G31" s="31" t="s">
        <v>178</v>
      </c>
      <c r="L31" s="28" t="str">
        <f t="shared" si="0"/>
        <v>Hayaster11397</v>
      </c>
      <c r="N31" s="32" t="s">
        <v>179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A2" sqref="A2:XFD11"/>
    </sheetView>
  </sheetViews>
  <sheetFormatPr defaultRowHeight="15" x14ac:dyDescent="0.25"/>
  <cols>
    <col min="3" max="3" width="50.28515625" customWidth="1"/>
    <col min="259" max="259" width="50.28515625" customWidth="1"/>
    <col min="515" max="515" width="50.28515625" customWidth="1"/>
    <col min="771" max="771" width="50.28515625" customWidth="1"/>
    <col min="1027" max="1027" width="50.28515625" customWidth="1"/>
    <col min="1283" max="1283" width="50.28515625" customWidth="1"/>
    <col min="1539" max="1539" width="50.28515625" customWidth="1"/>
    <col min="1795" max="1795" width="50.28515625" customWidth="1"/>
    <col min="2051" max="2051" width="50.28515625" customWidth="1"/>
    <col min="2307" max="2307" width="50.28515625" customWidth="1"/>
    <col min="2563" max="2563" width="50.28515625" customWidth="1"/>
    <col min="2819" max="2819" width="50.28515625" customWidth="1"/>
    <col min="3075" max="3075" width="50.28515625" customWidth="1"/>
    <col min="3331" max="3331" width="50.28515625" customWidth="1"/>
    <col min="3587" max="3587" width="50.28515625" customWidth="1"/>
    <col min="3843" max="3843" width="50.28515625" customWidth="1"/>
    <col min="4099" max="4099" width="50.28515625" customWidth="1"/>
    <col min="4355" max="4355" width="50.28515625" customWidth="1"/>
    <col min="4611" max="4611" width="50.28515625" customWidth="1"/>
    <col min="4867" max="4867" width="50.28515625" customWidth="1"/>
    <col min="5123" max="5123" width="50.28515625" customWidth="1"/>
    <col min="5379" max="5379" width="50.28515625" customWidth="1"/>
    <col min="5635" max="5635" width="50.28515625" customWidth="1"/>
    <col min="5891" max="5891" width="50.28515625" customWidth="1"/>
    <col min="6147" max="6147" width="50.28515625" customWidth="1"/>
    <col min="6403" max="6403" width="50.28515625" customWidth="1"/>
    <col min="6659" max="6659" width="50.28515625" customWidth="1"/>
    <col min="6915" max="6915" width="50.28515625" customWidth="1"/>
    <col min="7171" max="7171" width="50.28515625" customWidth="1"/>
    <col min="7427" max="7427" width="50.28515625" customWidth="1"/>
    <col min="7683" max="7683" width="50.28515625" customWidth="1"/>
    <col min="7939" max="7939" width="50.28515625" customWidth="1"/>
    <col min="8195" max="8195" width="50.28515625" customWidth="1"/>
    <col min="8451" max="8451" width="50.28515625" customWidth="1"/>
    <col min="8707" max="8707" width="50.28515625" customWidth="1"/>
    <col min="8963" max="8963" width="50.28515625" customWidth="1"/>
    <col min="9219" max="9219" width="50.28515625" customWidth="1"/>
    <col min="9475" max="9475" width="50.28515625" customWidth="1"/>
    <col min="9731" max="9731" width="50.28515625" customWidth="1"/>
    <col min="9987" max="9987" width="50.28515625" customWidth="1"/>
    <col min="10243" max="10243" width="50.28515625" customWidth="1"/>
    <col min="10499" max="10499" width="50.28515625" customWidth="1"/>
    <col min="10755" max="10755" width="50.28515625" customWidth="1"/>
    <col min="11011" max="11011" width="50.28515625" customWidth="1"/>
    <col min="11267" max="11267" width="50.28515625" customWidth="1"/>
    <col min="11523" max="11523" width="50.28515625" customWidth="1"/>
    <col min="11779" max="11779" width="50.28515625" customWidth="1"/>
    <col min="12035" max="12035" width="50.28515625" customWidth="1"/>
    <col min="12291" max="12291" width="50.28515625" customWidth="1"/>
    <col min="12547" max="12547" width="50.28515625" customWidth="1"/>
    <col min="12803" max="12803" width="50.28515625" customWidth="1"/>
    <col min="13059" max="13059" width="50.28515625" customWidth="1"/>
    <col min="13315" max="13315" width="50.28515625" customWidth="1"/>
    <col min="13571" max="13571" width="50.28515625" customWidth="1"/>
    <col min="13827" max="13827" width="50.28515625" customWidth="1"/>
    <col min="14083" max="14083" width="50.28515625" customWidth="1"/>
    <col min="14339" max="14339" width="50.28515625" customWidth="1"/>
    <col min="14595" max="14595" width="50.28515625" customWidth="1"/>
    <col min="14851" max="14851" width="50.28515625" customWidth="1"/>
    <col min="15107" max="15107" width="50.28515625" customWidth="1"/>
    <col min="15363" max="15363" width="50.28515625" customWidth="1"/>
    <col min="15619" max="15619" width="50.28515625" customWidth="1"/>
    <col min="15875" max="15875" width="50.28515625" customWidth="1"/>
    <col min="16131" max="16131" width="50.2851562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1" t="s">
        <v>155</v>
      </c>
      <c r="F1" s="23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s="28" customFormat="1" x14ac:dyDescent="0.25">
      <c r="A2" s="29">
        <v>11630</v>
      </c>
      <c r="B2" s="29" t="s">
        <v>308</v>
      </c>
      <c r="C2" t="s">
        <v>439</v>
      </c>
      <c r="D2" s="28" t="s">
        <v>164</v>
      </c>
      <c r="E2" s="30">
        <v>10000</v>
      </c>
      <c r="F2" s="30">
        <v>0</v>
      </c>
      <c r="G2" s="31" t="s">
        <v>172</v>
      </c>
      <c r="H2" s="28" t="s">
        <v>180</v>
      </c>
      <c r="L2" s="28" t="str">
        <f t="shared" ref="L2:L11" si="0">+CONCATENATE(G2,A2)</f>
        <v>Shionodiscus11630</v>
      </c>
      <c r="N2" s="32"/>
    </row>
    <row r="3" spans="1:14" x14ac:dyDescent="0.25">
      <c r="A3" s="9">
        <v>11631</v>
      </c>
      <c r="B3" s="9" t="s">
        <v>308</v>
      </c>
      <c r="C3" t="s">
        <v>439</v>
      </c>
      <c r="D3" t="s">
        <v>164</v>
      </c>
      <c r="E3" s="19">
        <v>19000</v>
      </c>
      <c r="F3" s="19">
        <v>0</v>
      </c>
      <c r="G3" s="1" t="s">
        <v>194</v>
      </c>
      <c r="L3" t="str">
        <f t="shared" si="0"/>
        <v>Cocconeis11631</v>
      </c>
      <c r="N3" s="22"/>
    </row>
    <row r="4" spans="1:14" s="28" customFormat="1" x14ac:dyDescent="0.25">
      <c r="A4" s="29">
        <v>11632</v>
      </c>
      <c r="B4" s="29" t="s">
        <v>308</v>
      </c>
      <c r="C4" t="s">
        <v>439</v>
      </c>
      <c r="D4" s="28" t="s">
        <v>164</v>
      </c>
      <c r="E4" s="30">
        <v>10000</v>
      </c>
      <c r="F4" s="30">
        <v>0</v>
      </c>
      <c r="G4" s="31" t="s">
        <v>382</v>
      </c>
      <c r="H4" s="28" t="s">
        <v>344</v>
      </c>
      <c r="L4" s="28" t="str">
        <f t="shared" si="0"/>
        <v>Emiliania11632</v>
      </c>
      <c r="N4" s="32"/>
    </row>
    <row r="5" spans="1:14" s="28" customFormat="1" x14ac:dyDescent="0.25">
      <c r="A5" s="29">
        <v>11633</v>
      </c>
      <c r="B5" s="29" t="s">
        <v>308</v>
      </c>
      <c r="C5" t="s">
        <v>439</v>
      </c>
      <c r="D5" s="28" t="s">
        <v>164</v>
      </c>
      <c r="E5" s="30">
        <v>5000</v>
      </c>
      <c r="F5" s="30">
        <v>0</v>
      </c>
      <c r="G5" s="31" t="s">
        <v>345</v>
      </c>
      <c r="L5" s="28" t="str">
        <f t="shared" si="0"/>
        <v>Odontella11633</v>
      </c>
      <c r="N5" s="32"/>
    </row>
    <row r="6" spans="1:14" x14ac:dyDescent="0.25">
      <c r="A6" s="9">
        <v>11634</v>
      </c>
      <c r="B6" s="9" t="s">
        <v>308</v>
      </c>
      <c r="C6" t="s">
        <v>439</v>
      </c>
      <c r="D6" t="s">
        <v>164</v>
      </c>
      <c r="E6" s="19">
        <v>10000</v>
      </c>
      <c r="F6" s="19">
        <v>0</v>
      </c>
      <c r="G6" s="1" t="s">
        <v>219</v>
      </c>
      <c r="H6" t="s">
        <v>323</v>
      </c>
      <c r="L6" t="str">
        <f t="shared" si="0"/>
        <v>Gephyrocapsa11634</v>
      </c>
      <c r="N6" s="22"/>
    </row>
    <row r="7" spans="1:14" x14ac:dyDescent="0.25">
      <c r="A7" s="9">
        <v>11635</v>
      </c>
      <c r="B7" s="9" t="s">
        <v>308</v>
      </c>
      <c r="C7" t="s">
        <v>439</v>
      </c>
      <c r="D7" t="s">
        <v>164</v>
      </c>
      <c r="E7" s="19">
        <v>13000</v>
      </c>
      <c r="F7" s="19">
        <v>0</v>
      </c>
      <c r="G7" s="1" t="s">
        <v>172</v>
      </c>
      <c r="H7" t="s">
        <v>180</v>
      </c>
      <c r="L7" t="str">
        <f t="shared" si="0"/>
        <v>Shionodiscus11635</v>
      </c>
      <c r="N7" s="22"/>
    </row>
    <row r="8" spans="1:14" x14ac:dyDescent="0.25">
      <c r="A8" s="9">
        <v>11636</v>
      </c>
      <c r="B8" s="9" t="s">
        <v>308</v>
      </c>
      <c r="C8" t="s">
        <v>439</v>
      </c>
      <c r="D8" t="s">
        <v>164</v>
      </c>
      <c r="E8" s="19">
        <v>15000</v>
      </c>
      <c r="F8" s="19">
        <v>0</v>
      </c>
      <c r="G8" s="1" t="s">
        <v>171</v>
      </c>
      <c r="L8" t="str">
        <f t="shared" si="0"/>
        <v>Nitzschia11636</v>
      </c>
      <c r="N8" s="22"/>
    </row>
    <row r="9" spans="1:14" x14ac:dyDescent="0.25">
      <c r="A9" s="9">
        <v>11637</v>
      </c>
      <c r="B9" s="9" t="s">
        <v>308</v>
      </c>
      <c r="C9" t="s">
        <v>439</v>
      </c>
      <c r="D9" t="s">
        <v>164</v>
      </c>
      <c r="E9" s="19">
        <v>25000</v>
      </c>
      <c r="F9" s="19">
        <v>0</v>
      </c>
      <c r="G9" s="1" t="s">
        <v>321</v>
      </c>
      <c r="H9" t="s">
        <v>322</v>
      </c>
      <c r="L9" t="str">
        <f t="shared" si="0"/>
        <v>Minidiscus11637</v>
      </c>
      <c r="N9" s="22"/>
    </row>
    <row r="10" spans="1:14" x14ac:dyDescent="0.25">
      <c r="A10" s="9">
        <v>11638</v>
      </c>
      <c r="B10" s="9" t="s">
        <v>308</v>
      </c>
      <c r="C10" t="s">
        <v>439</v>
      </c>
      <c r="D10" t="s">
        <v>164</v>
      </c>
      <c r="E10" s="19">
        <v>10000</v>
      </c>
      <c r="F10" s="19">
        <v>0</v>
      </c>
      <c r="G10" s="1" t="s">
        <v>171</v>
      </c>
      <c r="L10" t="str">
        <f t="shared" si="0"/>
        <v>Nitzschia11638</v>
      </c>
      <c r="N10" s="22"/>
    </row>
    <row r="11" spans="1:14" x14ac:dyDescent="0.25">
      <c r="A11" s="9">
        <v>11639</v>
      </c>
      <c r="B11" s="9" t="s">
        <v>308</v>
      </c>
      <c r="C11" t="s">
        <v>439</v>
      </c>
      <c r="D11" t="s">
        <v>164</v>
      </c>
      <c r="E11" s="19">
        <v>14000</v>
      </c>
      <c r="F11" s="19">
        <v>0</v>
      </c>
      <c r="G11" s="1" t="s">
        <v>187</v>
      </c>
      <c r="L11" t="str">
        <f t="shared" si="0"/>
        <v>spore11639</v>
      </c>
      <c r="N11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B7" workbookViewId="0">
      <selection activeCell="F30" sqref="F30"/>
    </sheetView>
  </sheetViews>
  <sheetFormatPr defaultRowHeight="15" x14ac:dyDescent="0.25"/>
  <cols>
    <col min="1" max="1" width="28" customWidth="1"/>
    <col min="2" max="2" width="17.140625" customWidth="1"/>
    <col min="3" max="3" width="11.7109375" customWidth="1"/>
    <col min="5" max="5" width="3.7109375" customWidth="1"/>
    <col min="6" max="6" width="19.28515625" customWidth="1"/>
  </cols>
  <sheetData>
    <row r="1" spans="1:7" x14ac:dyDescent="0.25">
      <c r="A1" s="1" t="s">
        <v>0</v>
      </c>
      <c r="B1" s="2"/>
      <c r="C1" s="3"/>
      <c r="D1" s="4"/>
    </row>
    <row r="2" spans="1:7" x14ac:dyDescent="0.25">
      <c r="A2" s="1" t="s">
        <v>1</v>
      </c>
      <c r="B2" s="2"/>
      <c r="C2" s="17" t="s">
        <v>146</v>
      </c>
      <c r="D2" s="5"/>
    </row>
    <row r="3" spans="1:7" x14ac:dyDescent="0.25">
      <c r="A3" t="s">
        <v>48</v>
      </c>
      <c r="B3" s="9" t="s">
        <v>47</v>
      </c>
      <c r="C3" s="3" t="s">
        <v>4</v>
      </c>
      <c r="D3" s="5">
        <v>1</v>
      </c>
    </row>
    <row r="4" spans="1:7" x14ac:dyDescent="0.25">
      <c r="A4" s="1" t="s">
        <v>5</v>
      </c>
      <c r="B4" s="2">
        <f>58+59+57+58+57+59+57+57+57+56+56</f>
        <v>631</v>
      </c>
      <c r="C4" s="3" t="s">
        <v>6</v>
      </c>
      <c r="D4" s="6">
        <f>+B4/60030</f>
        <v>1.0511410961186074E-2</v>
      </c>
    </row>
    <row r="5" spans="1:7" x14ac:dyDescent="0.25">
      <c r="A5" s="1" t="s">
        <v>7</v>
      </c>
      <c r="B5" s="2" t="s">
        <v>8</v>
      </c>
      <c r="C5" s="3" t="s">
        <v>9</v>
      </c>
      <c r="D5" s="5" t="s">
        <v>10</v>
      </c>
      <c r="F5" t="s">
        <v>122</v>
      </c>
    </row>
    <row r="6" spans="1:7" x14ac:dyDescent="0.25">
      <c r="A6" s="1" t="s">
        <v>49</v>
      </c>
      <c r="B6" s="9">
        <v>6</v>
      </c>
      <c r="C6" s="7">
        <f>+B6/D4</f>
        <v>570.80824088748022</v>
      </c>
      <c r="D6" s="8">
        <f>+C6/D3</f>
        <v>570.80824088748022</v>
      </c>
      <c r="F6" s="1" t="s">
        <v>49</v>
      </c>
    </row>
    <row r="7" spans="1:7" x14ac:dyDescent="0.25">
      <c r="A7" s="1" t="s">
        <v>50</v>
      </c>
      <c r="B7" s="9">
        <v>2</v>
      </c>
      <c r="C7" s="7">
        <f>+B7/D4</f>
        <v>190.26941362916006</v>
      </c>
      <c r="D7" s="8">
        <f>+C7/D3</f>
        <v>190.26941362916006</v>
      </c>
      <c r="F7" s="1" t="s">
        <v>50</v>
      </c>
    </row>
    <row r="8" spans="1:7" x14ac:dyDescent="0.25">
      <c r="A8" s="1" t="s">
        <v>20</v>
      </c>
      <c r="B8" s="9">
        <v>47</v>
      </c>
      <c r="C8" s="7">
        <f>+B8/D4</f>
        <v>4471.3312202852612</v>
      </c>
      <c r="D8" s="8">
        <f>+C8/D3</f>
        <v>4471.3312202852612</v>
      </c>
    </row>
    <row r="9" spans="1:7" x14ac:dyDescent="0.25">
      <c r="A9" s="1" t="s">
        <v>51</v>
      </c>
      <c r="B9" s="9">
        <v>8</v>
      </c>
      <c r="C9" s="7">
        <f>+B9/D4</f>
        <v>761.07765451664022</v>
      </c>
      <c r="D9" s="8">
        <f>+C9/D3</f>
        <v>761.07765451664022</v>
      </c>
      <c r="F9" s="1" t="s">
        <v>181</v>
      </c>
    </row>
    <row r="10" spans="1:7" x14ac:dyDescent="0.25">
      <c r="A10" s="1" t="s">
        <v>52</v>
      </c>
      <c r="B10" s="9">
        <v>5</v>
      </c>
      <c r="C10" s="7">
        <f>+B10/D4</f>
        <v>475.67353407290017</v>
      </c>
      <c r="D10" s="8">
        <f>+C10/D3</f>
        <v>475.67353407290017</v>
      </c>
    </row>
    <row r="11" spans="1:7" x14ac:dyDescent="0.25">
      <c r="A11" s="1" t="s">
        <v>30</v>
      </c>
      <c r="B11" s="9">
        <v>9</v>
      </c>
      <c r="C11" s="7">
        <f>+B11/D4</f>
        <v>856.21236133122022</v>
      </c>
      <c r="D11" s="8">
        <f>+C11/D3</f>
        <v>856.21236133122022</v>
      </c>
    </row>
    <row r="12" spans="1:7" x14ac:dyDescent="0.25">
      <c r="A12" s="1" t="s">
        <v>53</v>
      </c>
      <c r="B12" s="9">
        <v>4</v>
      </c>
      <c r="C12" s="7">
        <f>+B12/D4</f>
        <v>380.53882725832011</v>
      </c>
      <c r="D12" s="8">
        <f>+C12/D3</f>
        <v>380.53882725832011</v>
      </c>
    </row>
    <row r="13" spans="1:7" x14ac:dyDescent="0.25">
      <c r="A13" s="1" t="s">
        <v>54</v>
      </c>
      <c r="B13" s="9">
        <v>1</v>
      </c>
      <c r="C13" s="7">
        <f>+B13/D4</f>
        <v>95.134706814580028</v>
      </c>
      <c r="D13" s="8">
        <f>+C13/D3</f>
        <v>95.134706814580028</v>
      </c>
      <c r="F13" s="1" t="s">
        <v>54</v>
      </c>
    </row>
    <row r="14" spans="1:7" x14ac:dyDescent="0.25">
      <c r="A14" s="1" t="s">
        <v>127</v>
      </c>
      <c r="B14" s="9">
        <v>3</v>
      </c>
      <c r="C14" s="7">
        <f>+B14/D4</f>
        <v>285.40412044374011</v>
      </c>
      <c r="D14" s="8">
        <f>+C14/D3</f>
        <v>285.40412044374011</v>
      </c>
      <c r="G14" s="1"/>
    </row>
    <row r="15" spans="1:7" x14ac:dyDescent="0.25">
      <c r="A15" s="1" t="s">
        <v>55</v>
      </c>
      <c r="B15" s="9">
        <v>3</v>
      </c>
      <c r="C15" s="7">
        <f>+B15/D4</f>
        <v>285.40412044374011</v>
      </c>
      <c r="D15" s="8">
        <f>+C15/D3</f>
        <v>285.40412044374011</v>
      </c>
      <c r="G15" s="1"/>
    </row>
    <row r="16" spans="1:7" x14ac:dyDescent="0.25">
      <c r="A16" s="1" t="s">
        <v>56</v>
      </c>
      <c r="B16" s="9">
        <v>2</v>
      </c>
      <c r="C16" s="7">
        <f>+B16/D4</f>
        <v>190.26941362916006</v>
      </c>
      <c r="D16" s="8">
        <f>+C16/D3</f>
        <v>190.26941362916006</v>
      </c>
    </row>
    <row r="17" spans="1:7" x14ac:dyDescent="0.25">
      <c r="A17" s="1" t="s">
        <v>57</v>
      </c>
      <c r="B17" s="9">
        <v>1</v>
      </c>
      <c r="C17" s="7">
        <f>+B17/D4</f>
        <v>95.134706814580028</v>
      </c>
      <c r="D17" s="8">
        <f>+C17/D3</f>
        <v>95.134706814580028</v>
      </c>
    </row>
    <row r="18" spans="1:7" x14ac:dyDescent="0.25">
      <c r="A18" s="1" t="s">
        <v>58</v>
      </c>
      <c r="B18" s="9">
        <v>1</v>
      </c>
      <c r="C18" s="7">
        <f>+B18/D4</f>
        <v>95.134706814580028</v>
      </c>
      <c r="D18" s="8">
        <f>+C18/D3</f>
        <v>95.134706814580028</v>
      </c>
      <c r="F18" s="1" t="s">
        <v>58</v>
      </c>
    </row>
    <row r="19" spans="1:7" x14ac:dyDescent="0.25">
      <c r="A19" s="1" t="s">
        <v>59</v>
      </c>
      <c r="B19" s="9">
        <v>1</v>
      </c>
      <c r="C19" s="7">
        <f>+B19/D4</f>
        <v>95.134706814580028</v>
      </c>
      <c r="D19" s="8">
        <f>+C19/D3</f>
        <v>95.134706814580028</v>
      </c>
      <c r="F19" s="1" t="s">
        <v>59</v>
      </c>
    </row>
    <row r="20" spans="1:7" x14ac:dyDescent="0.25">
      <c r="A20" s="1" t="s">
        <v>60</v>
      </c>
      <c r="B20" s="9">
        <v>1</v>
      </c>
      <c r="C20" s="7">
        <f>+B20/D4</f>
        <v>95.134706814580028</v>
      </c>
      <c r="D20" s="8">
        <f>+C20/D3</f>
        <v>95.134706814580028</v>
      </c>
      <c r="G20" s="1"/>
    </row>
    <row r="21" spans="1:7" x14ac:dyDescent="0.25">
      <c r="A21" s="1" t="s">
        <v>61</v>
      </c>
      <c r="B21" s="9">
        <v>1</v>
      </c>
      <c r="C21" s="7">
        <f>+B21/D4</f>
        <v>95.134706814580028</v>
      </c>
      <c r="D21" s="8">
        <f>+C21/D3</f>
        <v>95.134706814580028</v>
      </c>
    </row>
    <row r="22" spans="1:7" x14ac:dyDescent="0.25">
      <c r="A22" s="1" t="s">
        <v>35</v>
      </c>
      <c r="B22" s="9">
        <v>1</v>
      </c>
      <c r="C22" s="7">
        <f>+B22/D4</f>
        <v>95.134706814580028</v>
      </c>
      <c r="D22" s="8">
        <f>+C22/D3</f>
        <v>95.134706814580028</v>
      </c>
    </row>
    <row r="23" spans="1:7" x14ac:dyDescent="0.25">
      <c r="A23" s="1" t="s">
        <v>62</v>
      </c>
      <c r="B23" s="9">
        <v>1</v>
      </c>
      <c r="C23" s="7">
        <f>+B23/D4</f>
        <v>95.134706814580028</v>
      </c>
      <c r="D23" s="8">
        <f>+C23/D3</f>
        <v>95.134706814580028</v>
      </c>
    </row>
    <row r="24" spans="1:7" x14ac:dyDescent="0.25">
      <c r="A24" s="1" t="s">
        <v>63</v>
      </c>
      <c r="B24" s="9">
        <v>4</v>
      </c>
      <c r="C24" s="7">
        <f>+B24/D4</f>
        <v>380.53882725832011</v>
      </c>
      <c r="D24" s="8">
        <f>+C24/D3</f>
        <v>380.53882725832011</v>
      </c>
      <c r="G24" s="1"/>
    </row>
    <row r="25" spans="1:7" x14ac:dyDescent="0.25">
      <c r="A25" s="1" t="s">
        <v>64</v>
      </c>
      <c r="B25" s="9">
        <v>1</v>
      </c>
      <c r="C25" s="7">
        <f>+B25/D4</f>
        <v>95.134706814580028</v>
      </c>
      <c r="D25" s="8">
        <f>+C25/D3</f>
        <v>95.134706814580028</v>
      </c>
      <c r="G25" s="1"/>
    </row>
    <row r="26" spans="1:7" x14ac:dyDescent="0.25">
      <c r="A26" s="1" t="s">
        <v>389</v>
      </c>
      <c r="B26" s="9">
        <v>1</v>
      </c>
      <c r="C26" s="7">
        <f>+B26/D4</f>
        <v>95.134706814580028</v>
      </c>
      <c r="D26" s="8">
        <f>+C26/D3</f>
        <v>95.134706814580028</v>
      </c>
      <c r="F26" s="1" t="s">
        <v>390</v>
      </c>
    </row>
    <row r="27" spans="1:7" x14ac:dyDescent="0.25">
      <c r="A27" s="1" t="s">
        <v>65</v>
      </c>
      <c r="B27" s="9">
        <v>3</v>
      </c>
      <c r="C27" s="7">
        <f>+B27/D4</f>
        <v>285.40412044374011</v>
      </c>
      <c r="D27" s="8">
        <f>+C27/D3</f>
        <v>285.40412044374011</v>
      </c>
      <c r="F27" s="1" t="s">
        <v>128</v>
      </c>
    </row>
    <row r="28" spans="1:7" x14ac:dyDescent="0.25">
      <c r="A28" s="1" t="s">
        <v>66</v>
      </c>
      <c r="B28" s="9">
        <v>3</v>
      </c>
      <c r="C28" s="7">
        <f>+B28/D4</f>
        <v>285.40412044374011</v>
      </c>
      <c r="D28" s="8">
        <f>+C28/D3</f>
        <v>285.40412044374011</v>
      </c>
      <c r="F28" s="1" t="s">
        <v>182</v>
      </c>
    </row>
    <row r="29" spans="1:7" x14ac:dyDescent="0.25">
      <c r="A29" s="1" t="s">
        <v>446</v>
      </c>
      <c r="B29" s="9">
        <v>1</v>
      </c>
      <c r="C29" s="7">
        <f>+B29/D4</f>
        <v>95.134706814580028</v>
      </c>
      <c r="D29" s="8">
        <f>+C29/D3</f>
        <v>95.134706814580028</v>
      </c>
      <c r="F29" s="1" t="s">
        <v>446</v>
      </c>
    </row>
    <row r="30" spans="1:7" x14ac:dyDescent="0.25">
      <c r="A30" s="1" t="s">
        <v>67</v>
      </c>
      <c r="B30" s="9">
        <v>2</v>
      </c>
      <c r="C30" s="7">
        <f>+B30/D4</f>
        <v>190.26941362916006</v>
      </c>
      <c r="D30" s="8">
        <f>+C30/D3</f>
        <v>190.26941362916006</v>
      </c>
      <c r="F30" s="1" t="s">
        <v>67</v>
      </c>
    </row>
    <row r="31" spans="1:7" x14ac:dyDescent="0.25">
      <c r="A31" s="1" t="s">
        <v>44</v>
      </c>
      <c r="B31" s="9">
        <v>1</v>
      </c>
      <c r="C31" s="7">
        <f>+B31/D4</f>
        <v>95.134706814580028</v>
      </c>
      <c r="D31" s="8">
        <f>+C31/D3</f>
        <v>95.134706814580028</v>
      </c>
    </row>
    <row r="32" spans="1:7" x14ac:dyDescent="0.25">
      <c r="A32" s="1" t="s">
        <v>68</v>
      </c>
      <c r="B32" s="9">
        <v>1</v>
      </c>
      <c r="C32" s="7">
        <f>+B32/D4</f>
        <v>95.134706814580028</v>
      </c>
      <c r="D32" s="8">
        <f>+C32/D3</f>
        <v>95.134706814580028</v>
      </c>
      <c r="F32" s="1" t="s">
        <v>68</v>
      </c>
    </row>
    <row r="33" spans="1:4" x14ac:dyDescent="0.25">
      <c r="B33" s="9"/>
      <c r="C33" s="7"/>
      <c r="D33" s="8"/>
    </row>
    <row r="34" spans="1:4" x14ac:dyDescent="0.25">
      <c r="A34" s="1" t="s">
        <v>45</v>
      </c>
      <c r="B34" s="9">
        <f>+SUM(B6:B33)</f>
        <v>114</v>
      </c>
      <c r="C34" s="10"/>
      <c r="D34" s="11">
        <f>+SUM(D6:D33)</f>
        <v>10845.356576862128</v>
      </c>
    </row>
    <row r="35" spans="1:4" x14ac:dyDescent="0.25">
      <c r="A35" s="1" t="s">
        <v>46</v>
      </c>
      <c r="B35" s="9">
        <f>+COUNT(B6:B33)</f>
        <v>27</v>
      </c>
      <c r="C35" s="10"/>
      <c r="D35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opLeftCell="C1" workbookViewId="0">
      <selection activeCell="G16" sqref="G16"/>
    </sheetView>
  </sheetViews>
  <sheetFormatPr defaultRowHeight="15" x14ac:dyDescent="0.25"/>
  <cols>
    <col min="3" max="3" width="29.8554687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9" t="s">
        <v>155</v>
      </c>
      <c r="F1" s="19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x14ac:dyDescent="0.25">
      <c r="A2" s="9">
        <v>11408</v>
      </c>
      <c r="B2" s="9" t="s">
        <v>47</v>
      </c>
      <c r="C2" t="s">
        <v>431</v>
      </c>
      <c r="D2" t="s">
        <v>164</v>
      </c>
      <c r="E2" s="19">
        <v>9500</v>
      </c>
      <c r="F2" s="19">
        <v>0</v>
      </c>
      <c r="G2" s="1" t="s">
        <v>171</v>
      </c>
      <c r="L2" t="str">
        <f t="shared" ref="L2:L18" si="0">+CONCATENATE(G2,A2)</f>
        <v>Nitzschia11408</v>
      </c>
      <c r="N2" s="22" t="s">
        <v>188</v>
      </c>
    </row>
    <row r="3" spans="1:14" x14ac:dyDescent="0.25">
      <c r="A3" s="9">
        <v>11409</v>
      </c>
      <c r="B3" s="9" t="s">
        <v>47</v>
      </c>
      <c r="C3" t="s">
        <v>431</v>
      </c>
      <c r="D3" t="s">
        <v>164</v>
      </c>
      <c r="E3" s="19">
        <v>12000</v>
      </c>
      <c r="F3" s="19">
        <v>0</v>
      </c>
      <c r="G3" s="1" t="s">
        <v>171</v>
      </c>
      <c r="L3" t="str">
        <f t="shared" si="0"/>
        <v>Nitzschia11409</v>
      </c>
      <c r="N3" s="22"/>
    </row>
    <row r="4" spans="1:14" x14ac:dyDescent="0.25">
      <c r="A4" s="9">
        <v>11410</v>
      </c>
      <c r="B4" s="9" t="s">
        <v>47</v>
      </c>
      <c r="C4" t="s">
        <v>431</v>
      </c>
      <c r="D4" t="s">
        <v>164</v>
      </c>
      <c r="E4" s="19">
        <v>1500</v>
      </c>
      <c r="F4" s="19">
        <v>0</v>
      </c>
      <c r="G4" s="1" t="s">
        <v>170</v>
      </c>
      <c r="L4" t="str">
        <f t="shared" si="0"/>
        <v>Pseudonitzschia11410</v>
      </c>
      <c r="N4" s="22"/>
    </row>
    <row r="5" spans="1:14" x14ac:dyDescent="0.25">
      <c r="A5" s="9">
        <v>11411</v>
      </c>
      <c r="B5" s="9" t="s">
        <v>47</v>
      </c>
      <c r="C5" t="s">
        <v>431</v>
      </c>
      <c r="D5" t="s">
        <v>164</v>
      </c>
      <c r="E5" s="19">
        <v>15000</v>
      </c>
      <c r="F5" s="19">
        <v>0</v>
      </c>
      <c r="G5" s="1" t="s">
        <v>170</v>
      </c>
      <c r="L5" t="str">
        <f>+CONCATENATE(G5,A4,"a")</f>
        <v>Pseudonitzschia11410a</v>
      </c>
      <c r="N5" s="22"/>
    </row>
    <row r="6" spans="1:14" x14ac:dyDescent="0.25">
      <c r="A6" s="9">
        <v>11412</v>
      </c>
      <c r="B6" s="9" t="s">
        <v>47</v>
      </c>
      <c r="C6" t="s">
        <v>431</v>
      </c>
      <c r="D6" t="s">
        <v>164</v>
      </c>
      <c r="E6" s="19">
        <v>10000</v>
      </c>
      <c r="F6" s="19">
        <v>0</v>
      </c>
      <c r="G6" s="1" t="s">
        <v>183</v>
      </c>
      <c r="L6" t="str">
        <f t="shared" si="0"/>
        <v>Prorocentrum11412</v>
      </c>
      <c r="N6" s="22"/>
    </row>
    <row r="7" spans="1:14" x14ac:dyDescent="0.25">
      <c r="A7" s="9">
        <v>11413</v>
      </c>
      <c r="B7" s="9" t="s">
        <v>47</v>
      </c>
      <c r="C7" t="s">
        <v>431</v>
      </c>
      <c r="D7" t="s">
        <v>164</v>
      </c>
      <c r="E7" s="19">
        <v>5000</v>
      </c>
      <c r="F7" s="19">
        <v>0</v>
      </c>
      <c r="G7" s="1" t="s">
        <v>175</v>
      </c>
      <c r="L7" t="str">
        <f t="shared" si="0"/>
        <v>Syracosphaera11413</v>
      </c>
      <c r="N7" s="22"/>
    </row>
    <row r="8" spans="1:14" x14ac:dyDescent="0.25">
      <c r="A8" s="9">
        <v>11414</v>
      </c>
      <c r="B8" s="9" t="s">
        <v>47</v>
      </c>
      <c r="C8" t="s">
        <v>431</v>
      </c>
      <c r="D8" t="s">
        <v>164</v>
      </c>
      <c r="E8" s="19">
        <v>2500</v>
      </c>
      <c r="F8" s="19">
        <v>0</v>
      </c>
      <c r="G8" s="1" t="s">
        <v>169</v>
      </c>
      <c r="L8" t="str">
        <f t="shared" si="0"/>
        <v>dinoflagellate11414</v>
      </c>
      <c r="N8" s="22"/>
    </row>
    <row r="9" spans="1:14" x14ac:dyDescent="0.25">
      <c r="A9" s="9">
        <v>11415</v>
      </c>
      <c r="B9" s="9" t="s">
        <v>47</v>
      </c>
      <c r="C9" t="s">
        <v>431</v>
      </c>
      <c r="D9" t="s">
        <v>164</v>
      </c>
      <c r="E9" s="19">
        <v>5000</v>
      </c>
      <c r="F9" s="19">
        <v>0</v>
      </c>
      <c r="G9" s="1" t="s">
        <v>391</v>
      </c>
      <c r="L9" t="str">
        <f t="shared" si="0"/>
        <v>Wigwamma11415</v>
      </c>
      <c r="N9" s="22"/>
    </row>
    <row r="10" spans="1:14" x14ac:dyDescent="0.25">
      <c r="A10" s="9">
        <v>11416</v>
      </c>
      <c r="B10" s="9" t="s">
        <v>47</v>
      </c>
      <c r="C10" t="s">
        <v>431</v>
      </c>
      <c r="D10" t="s">
        <v>164</v>
      </c>
      <c r="E10" s="19">
        <v>25000</v>
      </c>
      <c r="F10" s="19">
        <v>0</v>
      </c>
      <c r="G10" s="1" t="s">
        <v>391</v>
      </c>
      <c r="L10" t="str">
        <f>+CONCATENATE(G10,A9,"a")</f>
        <v>Wigwamma11415a</v>
      </c>
      <c r="N10" s="22"/>
    </row>
    <row r="11" spans="1:14" x14ac:dyDescent="0.25">
      <c r="A11" s="9">
        <v>11417</v>
      </c>
      <c r="B11" s="9" t="s">
        <v>47</v>
      </c>
      <c r="C11" t="s">
        <v>431</v>
      </c>
      <c r="D11" t="s">
        <v>164</v>
      </c>
      <c r="E11" s="19">
        <v>6500</v>
      </c>
      <c r="F11" s="19">
        <v>0</v>
      </c>
      <c r="G11" s="1" t="s">
        <v>185</v>
      </c>
      <c r="L11" t="str">
        <f t="shared" si="0"/>
        <v>Oxytoxum11417</v>
      </c>
      <c r="N11" s="22"/>
    </row>
    <row r="12" spans="1:14" x14ac:dyDescent="0.25">
      <c r="A12" s="9">
        <v>11418</v>
      </c>
      <c r="B12" s="9" t="s">
        <v>47</v>
      </c>
      <c r="C12" t="s">
        <v>431</v>
      </c>
      <c r="D12" t="s">
        <v>164</v>
      </c>
      <c r="E12" s="19">
        <v>6500</v>
      </c>
      <c r="F12" s="19">
        <v>0</v>
      </c>
      <c r="G12" s="1" t="s">
        <v>185</v>
      </c>
      <c r="L12" t="str">
        <f t="shared" si="0"/>
        <v>Oxytoxum11418</v>
      </c>
      <c r="N12" s="22"/>
    </row>
    <row r="13" spans="1:14" x14ac:dyDescent="0.25">
      <c r="A13" s="9">
        <v>11419</v>
      </c>
      <c r="B13" s="9" t="s">
        <v>47</v>
      </c>
      <c r="C13" t="s">
        <v>431</v>
      </c>
      <c r="D13" t="s">
        <v>164</v>
      </c>
      <c r="E13" s="19">
        <v>5000</v>
      </c>
      <c r="F13" s="19">
        <v>0</v>
      </c>
      <c r="G13" s="1" t="s">
        <v>186</v>
      </c>
      <c r="L13" t="str">
        <f t="shared" si="0"/>
        <v>Periphyllophora11419</v>
      </c>
      <c r="N13" s="22"/>
    </row>
    <row r="14" spans="1:14" x14ac:dyDescent="0.25">
      <c r="A14" s="9">
        <v>11420</v>
      </c>
      <c r="B14" s="9" t="s">
        <v>47</v>
      </c>
      <c r="C14" t="s">
        <v>431</v>
      </c>
      <c r="D14" t="s">
        <v>164</v>
      </c>
      <c r="E14" s="19">
        <v>20000</v>
      </c>
      <c r="F14" s="19">
        <v>0</v>
      </c>
      <c r="G14" s="1" t="s">
        <v>186</v>
      </c>
      <c r="L14" t="str">
        <f>+CONCATENATE(G14,A13,"a")</f>
        <v>Periphyllophora11419a</v>
      </c>
      <c r="N14" s="22"/>
    </row>
    <row r="15" spans="1:14" x14ac:dyDescent="0.25">
      <c r="A15" s="9">
        <v>11421</v>
      </c>
      <c r="B15" s="9" t="s">
        <v>47</v>
      </c>
      <c r="C15" t="s">
        <v>431</v>
      </c>
      <c r="D15" t="s">
        <v>164</v>
      </c>
      <c r="E15" s="19">
        <v>6500</v>
      </c>
      <c r="F15" s="19">
        <v>0</v>
      </c>
      <c r="G15" s="1" t="s">
        <v>444</v>
      </c>
      <c r="L15" t="str">
        <f t="shared" si="0"/>
        <v>Canistrolithus11421</v>
      </c>
      <c r="N15" s="22"/>
    </row>
    <row r="16" spans="1:14" x14ac:dyDescent="0.25">
      <c r="A16" s="9">
        <v>11422</v>
      </c>
      <c r="B16" s="9" t="s">
        <v>47</v>
      </c>
      <c r="C16" t="s">
        <v>431</v>
      </c>
      <c r="D16" t="s">
        <v>164</v>
      </c>
      <c r="E16" s="19">
        <v>15000</v>
      </c>
      <c r="F16" s="19">
        <v>0</v>
      </c>
      <c r="G16" s="1" t="s">
        <v>187</v>
      </c>
      <c r="L16" t="str">
        <f t="shared" si="0"/>
        <v>spore11422</v>
      </c>
      <c r="N16" s="22"/>
    </row>
    <row r="17" spans="1:14" x14ac:dyDescent="0.25">
      <c r="A17" s="9">
        <v>11423</v>
      </c>
      <c r="B17" s="9" t="s">
        <v>47</v>
      </c>
      <c r="C17" t="s">
        <v>431</v>
      </c>
      <c r="D17" t="s">
        <v>164</v>
      </c>
      <c r="E17" s="19">
        <v>7500</v>
      </c>
      <c r="F17" s="19">
        <v>0</v>
      </c>
      <c r="G17" s="1" t="s">
        <v>183</v>
      </c>
      <c r="L17" t="str">
        <f t="shared" si="0"/>
        <v>Prorocentrum11423</v>
      </c>
      <c r="N17" s="22"/>
    </row>
    <row r="18" spans="1:14" x14ac:dyDescent="0.25">
      <c r="A18" s="9">
        <v>11424</v>
      </c>
      <c r="B18" s="9" t="s">
        <v>47</v>
      </c>
      <c r="C18" t="s">
        <v>431</v>
      </c>
      <c r="D18" t="s">
        <v>164</v>
      </c>
      <c r="E18" s="19">
        <v>7000</v>
      </c>
      <c r="F18" s="19">
        <v>0</v>
      </c>
      <c r="G18" s="1" t="s">
        <v>185</v>
      </c>
      <c r="L18" t="str">
        <f t="shared" si="0"/>
        <v>Oxytoxum11424</v>
      </c>
      <c r="N18" s="2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7" workbookViewId="0">
      <selection activeCell="F41" sqref="F41"/>
    </sheetView>
  </sheetViews>
  <sheetFormatPr defaultRowHeight="15" x14ac:dyDescent="0.25"/>
  <cols>
    <col min="1" max="1" width="28.140625" customWidth="1"/>
    <col min="2" max="2" width="18" customWidth="1"/>
    <col min="3" max="3" width="13.140625" customWidth="1"/>
    <col min="5" max="5" width="3.140625" customWidth="1"/>
    <col min="6" max="6" width="20.7109375" customWidth="1"/>
  </cols>
  <sheetData>
    <row r="1" spans="1:7" x14ac:dyDescent="0.25">
      <c r="A1" s="1" t="s">
        <v>0</v>
      </c>
      <c r="B1" s="2"/>
      <c r="C1" s="3"/>
      <c r="D1" s="4"/>
    </row>
    <row r="2" spans="1:7" x14ac:dyDescent="0.25">
      <c r="A2" s="1" t="s">
        <v>1</v>
      </c>
      <c r="B2" s="2"/>
      <c r="C2" s="17" t="s">
        <v>144</v>
      </c>
      <c r="D2" s="5"/>
    </row>
    <row r="3" spans="1:7" x14ac:dyDescent="0.25">
      <c r="A3" t="s">
        <v>70</v>
      </c>
      <c r="B3" s="9" t="s">
        <v>69</v>
      </c>
      <c r="C3" s="3" t="s">
        <v>4</v>
      </c>
      <c r="D3" s="5">
        <v>1</v>
      </c>
    </row>
    <row r="4" spans="1:7" x14ac:dyDescent="0.25">
      <c r="A4" s="1" t="s">
        <v>5</v>
      </c>
      <c r="B4" s="2">
        <f>48+61+62+61+62+62+60+61+61+63</f>
        <v>601</v>
      </c>
      <c r="C4" s="3" t="s">
        <v>6</v>
      </c>
      <c r="D4" s="6">
        <f>+B4/60030</f>
        <v>1.0011660836248543E-2</v>
      </c>
    </row>
    <row r="5" spans="1:7" x14ac:dyDescent="0.25">
      <c r="A5" s="1" t="s">
        <v>7</v>
      </c>
      <c r="B5" s="2" t="s">
        <v>8</v>
      </c>
      <c r="C5" s="3" t="s">
        <v>9</v>
      </c>
      <c r="D5" s="5" t="s">
        <v>10</v>
      </c>
      <c r="F5" t="s">
        <v>122</v>
      </c>
    </row>
    <row r="6" spans="1:7" x14ac:dyDescent="0.25">
      <c r="A6" s="1" t="s">
        <v>71</v>
      </c>
      <c r="B6" s="9">
        <v>1</v>
      </c>
      <c r="C6" s="7">
        <f>+B6/D4</f>
        <v>99.883527454242923</v>
      </c>
      <c r="D6" s="8">
        <f>+C6/D3</f>
        <v>99.883527454242923</v>
      </c>
      <c r="F6" s="1" t="s">
        <v>71</v>
      </c>
    </row>
    <row r="7" spans="1:7" x14ac:dyDescent="0.25">
      <c r="A7" s="1" t="s">
        <v>72</v>
      </c>
      <c r="B7" s="9">
        <v>1</v>
      </c>
      <c r="C7" s="7">
        <f>+B7/D4</f>
        <v>99.883527454242923</v>
      </c>
      <c r="D7" s="8">
        <f>+C7/D3</f>
        <v>99.883527454242923</v>
      </c>
      <c r="F7" s="1" t="s">
        <v>72</v>
      </c>
    </row>
    <row r="8" spans="1:7" x14ac:dyDescent="0.25">
      <c r="A8" s="1" t="s">
        <v>73</v>
      </c>
      <c r="B8" s="9">
        <v>27</v>
      </c>
      <c r="C8" s="7">
        <f>+B8/D4</f>
        <v>2696.855241264559</v>
      </c>
      <c r="D8" s="8">
        <f>+C8/D3</f>
        <v>2696.855241264559</v>
      </c>
      <c r="F8" s="1" t="s">
        <v>73</v>
      </c>
    </row>
    <row r="9" spans="1:7" x14ac:dyDescent="0.25">
      <c r="A9" s="1" t="s">
        <v>20</v>
      </c>
      <c r="B9" s="9">
        <v>43</v>
      </c>
      <c r="C9" s="7">
        <f>+B9/D4</f>
        <v>4294.9916805324456</v>
      </c>
      <c r="D9" s="8">
        <f>+C9/D3</f>
        <v>4294.9916805324456</v>
      </c>
    </row>
    <row r="10" spans="1:7" x14ac:dyDescent="0.25">
      <c r="A10" s="1" t="s">
        <v>74</v>
      </c>
      <c r="B10" s="9">
        <v>6</v>
      </c>
      <c r="C10" s="7">
        <f>+B10/D4</f>
        <v>599.30116472545751</v>
      </c>
      <c r="D10" s="8">
        <f>+C10/D3</f>
        <v>599.30116472545751</v>
      </c>
      <c r="F10" s="1" t="s">
        <v>74</v>
      </c>
    </row>
    <row r="11" spans="1:7" x14ac:dyDescent="0.25">
      <c r="A11" s="1" t="s">
        <v>30</v>
      </c>
      <c r="B11" s="9">
        <v>14</v>
      </c>
      <c r="C11" s="7">
        <f>+B11/D4</f>
        <v>1398.369384359401</v>
      </c>
      <c r="D11" s="8">
        <f>+C11/D3</f>
        <v>1398.369384359401</v>
      </c>
    </row>
    <row r="12" spans="1:7" x14ac:dyDescent="0.25">
      <c r="A12" s="1" t="s">
        <v>75</v>
      </c>
      <c r="B12" s="9">
        <v>1</v>
      </c>
      <c r="C12" s="7">
        <f>+B12/D4</f>
        <v>99.883527454242923</v>
      </c>
      <c r="D12" s="8">
        <f>+C12/D3</f>
        <v>99.883527454242923</v>
      </c>
      <c r="F12" s="1" t="s">
        <v>75</v>
      </c>
    </row>
    <row r="13" spans="1:7" x14ac:dyDescent="0.25">
      <c r="A13" s="1" t="s">
        <v>189</v>
      </c>
      <c r="B13" s="9">
        <v>3</v>
      </c>
      <c r="C13" s="7">
        <f>+B13/D4</f>
        <v>299.65058236272876</v>
      </c>
      <c r="D13" s="8">
        <f>+C13/D3</f>
        <v>299.65058236272876</v>
      </c>
      <c r="F13" s="1" t="s">
        <v>129</v>
      </c>
    </row>
    <row r="14" spans="1:7" x14ac:dyDescent="0.25">
      <c r="A14" s="1" t="s">
        <v>130</v>
      </c>
      <c r="B14" s="9">
        <v>2</v>
      </c>
      <c r="C14" s="7">
        <f>+B14/D4</f>
        <v>199.76705490848585</v>
      </c>
      <c r="D14" s="8">
        <f>+C14/D3</f>
        <v>199.76705490848585</v>
      </c>
      <c r="G14" s="1"/>
    </row>
    <row r="15" spans="1:7" x14ac:dyDescent="0.25">
      <c r="A15" s="1" t="s">
        <v>44</v>
      </c>
      <c r="B15" s="9">
        <v>10</v>
      </c>
      <c r="C15" s="7">
        <f>+B15/D4</f>
        <v>998.83527454242926</v>
      </c>
      <c r="D15" s="8">
        <f>+C15/D3</f>
        <v>998.83527454242926</v>
      </c>
    </row>
    <row r="16" spans="1:7" x14ac:dyDescent="0.25">
      <c r="A16" s="1" t="s">
        <v>131</v>
      </c>
      <c r="B16" s="9">
        <v>3</v>
      </c>
      <c r="C16" s="7">
        <f>+B16/D4</f>
        <v>299.65058236272876</v>
      </c>
      <c r="D16" s="8">
        <f>+C16/D3</f>
        <v>299.65058236272876</v>
      </c>
      <c r="F16" s="1" t="s">
        <v>135</v>
      </c>
    </row>
    <row r="17" spans="1:7" x14ac:dyDescent="0.25">
      <c r="A17" s="1" t="s">
        <v>76</v>
      </c>
      <c r="B17" s="9">
        <v>1</v>
      </c>
      <c r="C17" s="7">
        <f>+B17/D4</f>
        <v>99.883527454242923</v>
      </c>
      <c r="D17" s="8">
        <f>+C17/D3</f>
        <v>99.883527454242923</v>
      </c>
      <c r="G17" s="1"/>
    </row>
    <row r="18" spans="1:7" x14ac:dyDescent="0.25">
      <c r="A18" s="1" t="s">
        <v>77</v>
      </c>
      <c r="B18" s="9">
        <v>1</v>
      </c>
      <c r="C18" s="7">
        <f>+B18/D4</f>
        <v>99.883527454242923</v>
      </c>
      <c r="D18" s="8">
        <f>+C18/D3</f>
        <v>99.883527454242923</v>
      </c>
      <c r="F18" s="1" t="s">
        <v>77</v>
      </c>
    </row>
    <row r="19" spans="1:7" x14ac:dyDescent="0.25">
      <c r="A19" s="1" t="s">
        <v>78</v>
      </c>
      <c r="B19" s="9">
        <v>1</v>
      </c>
      <c r="C19" s="7">
        <f>+B19/D4</f>
        <v>99.883527454242923</v>
      </c>
      <c r="D19" s="8">
        <f>+C19/D3</f>
        <v>99.883527454242923</v>
      </c>
      <c r="F19" s="1" t="s">
        <v>78</v>
      </c>
    </row>
    <row r="20" spans="1:7" s="28" customFormat="1" x14ac:dyDescent="0.25">
      <c r="A20" s="31" t="s">
        <v>392</v>
      </c>
      <c r="B20" s="29">
        <v>1</v>
      </c>
      <c r="C20" s="33">
        <f>+B20/D4</f>
        <v>99.883527454242923</v>
      </c>
      <c r="D20" s="34">
        <f>+C20/D3</f>
        <v>99.883527454242923</v>
      </c>
      <c r="F20" s="31" t="s">
        <v>393</v>
      </c>
    </row>
    <row r="21" spans="1:7" x14ac:dyDescent="0.25">
      <c r="A21" s="1" t="s">
        <v>79</v>
      </c>
      <c r="B21" s="9">
        <v>2</v>
      </c>
      <c r="C21" s="7">
        <f>+B21/D4</f>
        <v>199.76705490848585</v>
      </c>
      <c r="D21" s="8">
        <f>+C21/D3</f>
        <v>199.76705490848585</v>
      </c>
      <c r="F21" s="1" t="s">
        <v>132</v>
      </c>
    </row>
    <row r="22" spans="1:7" x14ac:dyDescent="0.25">
      <c r="A22" s="1" t="s">
        <v>80</v>
      </c>
      <c r="B22" s="9">
        <v>1</v>
      </c>
      <c r="C22" s="7">
        <f>+B22/D4</f>
        <v>99.883527454242923</v>
      </c>
      <c r="D22" s="8">
        <f>+C22/D3</f>
        <v>99.883527454242923</v>
      </c>
      <c r="F22" s="1" t="s">
        <v>80</v>
      </c>
    </row>
    <row r="23" spans="1:7" x14ac:dyDescent="0.25">
      <c r="A23" s="1" t="s">
        <v>125</v>
      </c>
      <c r="B23" s="9">
        <v>3</v>
      </c>
      <c r="C23" s="7">
        <f>+B23/D4</f>
        <v>299.65058236272876</v>
      </c>
      <c r="D23" s="8">
        <f>+C23/D3</f>
        <v>299.65058236272876</v>
      </c>
    </row>
    <row r="24" spans="1:7" x14ac:dyDescent="0.25">
      <c r="A24" s="1" t="s">
        <v>32</v>
      </c>
      <c r="B24" s="9">
        <v>1</v>
      </c>
      <c r="C24" s="7">
        <f>+B24/D4</f>
        <v>99.883527454242923</v>
      </c>
      <c r="D24" s="8">
        <f>+C24/D3</f>
        <v>99.883527454242923</v>
      </c>
    </row>
    <row r="25" spans="1:7" x14ac:dyDescent="0.25">
      <c r="A25" s="1" t="s">
        <v>15</v>
      </c>
      <c r="B25" s="9">
        <v>1</v>
      </c>
      <c r="C25" s="7">
        <f>+B25/D4</f>
        <v>99.883527454242923</v>
      </c>
      <c r="D25" s="8">
        <f>+C25/D3</f>
        <v>99.883527454242923</v>
      </c>
    </row>
    <row r="26" spans="1:7" x14ac:dyDescent="0.25">
      <c r="A26" s="1" t="s">
        <v>134</v>
      </c>
      <c r="B26" s="9">
        <v>1</v>
      </c>
      <c r="C26" s="7">
        <f>+B26/D4</f>
        <v>99.883527454242923</v>
      </c>
      <c r="D26" s="8">
        <f>+C26/D3</f>
        <v>99.883527454242923</v>
      </c>
      <c r="F26" s="1" t="s">
        <v>133</v>
      </c>
    </row>
    <row r="27" spans="1:7" x14ac:dyDescent="0.25">
      <c r="A27" s="1" t="s">
        <v>81</v>
      </c>
      <c r="B27" s="9">
        <v>1</v>
      </c>
      <c r="C27" s="7">
        <f>+B27/D4</f>
        <v>99.883527454242923</v>
      </c>
      <c r="D27" s="8">
        <f>+C27/D3</f>
        <v>99.883527454242923</v>
      </c>
      <c r="F27" s="1" t="s">
        <v>81</v>
      </c>
    </row>
    <row r="28" spans="1:7" x14ac:dyDescent="0.25">
      <c r="A28" s="1" t="s">
        <v>82</v>
      </c>
      <c r="B28" s="9">
        <v>4</v>
      </c>
      <c r="C28" s="7">
        <f>+B28/D4</f>
        <v>399.53410981697169</v>
      </c>
      <c r="D28" s="8">
        <f>+C28/D3</f>
        <v>399.53410981697169</v>
      </c>
      <c r="F28" s="1" t="s">
        <v>82</v>
      </c>
    </row>
    <row r="29" spans="1:7" x14ac:dyDescent="0.25">
      <c r="A29" s="1" t="s">
        <v>83</v>
      </c>
      <c r="B29" s="9">
        <v>1</v>
      </c>
      <c r="C29" s="7">
        <f>+B29/D4</f>
        <v>99.883527454242923</v>
      </c>
      <c r="D29" s="8">
        <f>+C29/D3</f>
        <v>99.883527454242923</v>
      </c>
      <c r="F29" s="1" t="s">
        <v>83</v>
      </c>
    </row>
    <row r="30" spans="1:7" x14ac:dyDescent="0.25">
      <c r="A30" s="1" t="s">
        <v>84</v>
      </c>
      <c r="B30" s="9">
        <v>1</v>
      </c>
      <c r="C30" s="7">
        <f>+B30/D4</f>
        <v>99.883527454242923</v>
      </c>
      <c r="D30" s="8">
        <f>+C30/D3</f>
        <v>99.883527454242923</v>
      </c>
      <c r="F30" s="1" t="s">
        <v>84</v>
      </c>
    </row>
    <row r="31" spans="1:7" x14ac:dyDescent="0.25">
      <c r="A31" s="1" t="s">
        <v>85</v>
      </c>
      <c r="B31" s="9">
        <v>1</v>
      </c>
      <c r="C31" s="7">
        <f>+B31/D4</f>
        <v>99.883527454242923</v>
      </c>
      <c r="D31" s="8">
        <f>+C31/D3</f>
        <v>99.883527454242923</v>
      </c>
      <c r="F31" s="1" t="s">
        <v>85</v>
      </c>
    </row>
    <row r="32" spans="1:7" x14ac:dyDescent="0.25">
      <c r="A32" s="1" t="s">
        <v>86</v>
      </c>
      <c r="B32" s="9">
        <v>2</v>
      </c>
      <c r="C32" s="7">
        <f>+B32/D4</f>
        <v>199.76705490848585</v>
      </c>
      <c r="D32" s="8">
        <f>+C32/D3</f>
        <v>199.76705490848585</v>
      </c>
    </row>
    <row r="33" spans="1:7" x14ac:dyDescent="0.25">
      <c r="A33" s="1" t="s">
        <v>87</v>
      </c>
      <c r="B33" s="9">
        <v>1</v>
      </c>
      <c r="C33" s="7">
        <f>+B33/D4</f>
        <v>99.883527454242923</v>
      </c>
      <c r="D33" s="8">
        <f>+C33/D3</f>
        <v>99.883527454242923</v>
      </c>
      <c r="F33" s="1" t="s">
        <v>87</v>
      </c>
    </row>
    <row r="34" spans="1:7" x14ac:dyDescent="0.25">
      <c r="A34" s="1" t="s">
        <v>88</v>
      </c>
      <c r="B34" s="9">
        <v>1</v>
      </c>
      <c r="C34" s="7">
        <f>+B34/D4</f>
        <v>99.883527454242923</v>
      </c>
      <c r="D34" s="8">
        <f>+C34/D3</f>
        <v>99.883527454242923</v>
      </c>
      <c r="F34" s="1" t="s">
        <v>88</v>
      </c>
    </row>
    <row r="35" spans="1:7" x14ac:dyDescent="0.25">
      <c r="A35" s="1" t="s">
        <v>89</v>
      </c>
      <c r="B35" s="9">
        <v>2</v>
      </c>
      <c r="C35" s="7">
        <f>+B35/D4</f>
        <v>199.76705490848585</v>
      </c>
      <c r="D35" s="8">
        <f>+C35/D3</f>
        <v>199.76705490848585</v>
      </c>
    </row>
    <row r="36" spans="1:7" x14ac:dyDescent="0.25">
      <c r="A36" s="1" t="s">
        <v>394</v>
      </c>
      <c r="B36" s="9">
        <v>2</v>
      </c>
      <c r="C36" s="7">
        <f>+B36/D4</f>
        <v>199.76705490848585</v>
      </c>
      <c r="D36" s="8">
        <f>+C36/D3</f>
        <v>199.76705490848585</v>
      </c>
    </row>
    <row r="37" spans="1:7" x14ac:dyDescent="0.25">
      <c r="A37" s="1" t="s">
        <v>90</v>
      </c>
      <c r="B37" s="9">
        <v>1</v>
      </c>
      <c r="C37" s="7">
        <f>+B37/D4</f>
        <v>99.883527454242923</v>
      </c>
      <c r="D37" s="8">
        <f>+C37/D3</f>
        <v>99.883527454242923</v>
      </c>
      <c r="F37" s="1" t="s">
        <v>90</v>
      </c>
    </row>
    <row r="38" spans="1:7" x14ac:dyDescent="0.25">
      <c r="A38" s="1" t="s">
        <v>91</v>
      </c>
      <c r="B38" s="9">
        <v>1</v>
      </c>
      <c r="C38" s="7">
        <f>+B38/D4</f>
        <v>99.883527454242923</v>
      </c>
      <c r="D38" s="8">
        <f>+C38/D3</f>
        <v>99.883527454242923</v>
      </c>
      <c r="F38" s="1" t="s">
        <v>91</v>
      </c>
    </row>
    <row r="39" spans="1:7" x14ac:dyDescent="0.25">
      <c r="A39" s="1" t="s">
        <v>92</v>
      </c>
      <c r="B39" s="9">
        <v>1</v>
      </c>
      <c r="C39" s="7">
        <f>+B39/D4</f>
        <v>99.883527454242923</v>
      </c>
      <c r="D39" s="8">
        <f>+C39/D3</f>
        <v>99.883527454242923</v>
      </c>
      <c r="F39" s="1" t="s">
        <v>136</v>
      </c>
    </row>
    <row r="40" spans="1:7" x14ac:dyDescent="0.25">
      <c r="A40" s="1" t="s">
        <v>445</v>
      </c>
      <c r="B40" s="9">
        <v>1</v>
      </c>
      <c r="C40" s="7">
        <f>+B40/D4</f>
        <v>99.883527454242923</v>
      </c>
      <c r="D40" s="8">
        <f>+C40/D3</f>
        <v>99.883527454242923</v>
      </c>
      <c r="F40" s="1" t="s">
        <v>445</v>
      </c>
    </row>
    <row r="41" spans="1:7" x14ac:dyDescent="0.25">
      <c r="A41" s="1" t="s">
        <v>93</v>
      </c>
      <c r="B41" s="9">
        <v>1</v>
      </c>
      <c r="C41" s="7">
        <f>+B41/D4</f>
        <v>99.883527454242923</v>
      </c>
      <c r="D41" s="8">
        <f>+C41/D3</f>
        <v>99.883527454242923</v>
      </c>
      <c r="G41" s="1"/>
    </row>
    <row r="42" spans="1:7" x14ac:dyDescent="0.25">
      <c r="A42" s="1" t="s">
        <v>138</v>
      </c>
      <c r="B42" s="9">
        <v>1</v>
      </c>
      <c r="C42" s="7">
        <f>+B42/D4</f>
        <v>99.883527454242923</v>
      </c>
      <c r="D42" s="8">
        <f>+C42/D3</f>
        <v>99.883527454242923</v>
      </c>
      <c r="F42" s="1" t="s">
        <v>137</v>
      </c>
    </row>
    <row r="43" spans="1:7" x14ac:dyDescent="0.25">
      <c r="B43" s="9"/>
      <c r="C43" s="3"/>
      <c r="D43" s="8"/>
    </row>
    <row r="44" spans="1:7" x14ac:dyDescent="0.25">
      <c r="A44" s="1" t="s">
        <v>45</v>
      </c>
      <c r="B44" s="9">
        <f>+SUM(B6:B42)</f>
        <v>146</v>
      </c>
      <c r="C44" s="10"/>
      <c r="D44" s="11">
        <f>+SUM(D6:D42)</f>
        <v>14582.995008319473</v>
      </c>
    </row>
    <row r="45" spans="1:7" x14ac:dyDescent="0.25">
      <c r="A45" s="1" t="s">
        <v>46</v>
      </c>
      <c r="B45" s="9">
        <f>+COUNT(B6:B42)</f>
        <v>37</v>
      </c>
      <c r="C45" s="10"/>
      <c r="D45" s="8"/>
    </row>
    <row r="46" spans="1:7" x14ac:dyDescent="0.25">
      <c r="B46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G32" sqref="G32"/>
    </sheetView>
  </sheetViews>
  <sheetFormatPr defaultRowHeight="15" x14ac:dyDescent="0.25"/>
  <cols>
    <col min="3" max="3" width="27.85546875" customWidth="1"/>
    <col min="7" max="7" width="19.8554687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9" t="s">
        <v>155</v>
      </c>
      <c r="F1" s="19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x14ac:dyDescent="0.25">
      <c r="A2" s="9">
        <v>11430</v>
      </c>
      <c r="B2" s="9" t="s">
        <v>69</v>
      </c>
      <c r="C2" t="s">
        <v>432</v>
      </c>
      <c r="D2" t="s">
        <v>164</v>
      </c>
      <c r="E2" s="19">
        <v>5000</v>
      </c>
      <c r="F2" s="19">
        <v>0</v>
      </c>
      <c r="G2" s="1" t="s">
        <v>190</v>
      </c>
      <c r="L2" t="str">
        <f t="shared" ref="L2:L32" si="0">+CONCATENATE(G2,A2)</f>
        <v>Cyclotella11430</v>
      </c>
      <c r="N2" s="22" t="s">
        <v>188</v>
      </c>
    </row>
    <row r="3" spans="1:14" x14ac:dyDescent="0.25">
      <c r="A3" s="9">
        <v>11431</v>
      </c>
      <c r="B3" s="9" t="s">
        <v>69</v>
      </c>
      <c r="C3" t="s">
        <v>432</v>
      </c>
      <c r="D3" t="s">
        <v>164</v>
      </c>
      <c r="E3" s="19">
        <v>4000</v>
      </c>
      <c r="F3" s="19">
        <v>0</v>
      </c>
      <c r="G3" s="1" t="s">
        <v>191</v>
      </c>
      <c r="L3" t="str">
        <f t="shared" si="0"/>
        <v>Lyrella11431</v>
      </c>
      <c r="N3" s="22" t="s">
        <v>188</v>
      </c>
    </row>
    <row r="4" spans="1:14" x14ac:dyDescent="0.25">
      <c r="A4" s="9">
        <v>11432</v>
      </c>
      <c r="B4" s="9" t="s">
        <v>69</v>
      </c>
      <c r="C4" t="s">
        <v>432</v>
      </c>
      <c r="D4" t="s">
        <v>164</v>
      </c>
      <c r="E4" s="19">
        <v>2000</v>
      </c>
      <c r="F4" s="19">
        <v>0</v>
      </c>
      <c r="G4" s="1" t="s">
        <v>170</v>
      </c>
      <c r="L4" t="str">
        <f t="shared" si="0"/>
        <v>Pseudonitzschia11432</v>
      </c>
      <c r="N4" s="22" t="s">
        <v>188</v>
      </c>
    </row>
    <row r="5" spans="1:14" x14ac:dyDescent="0.25">
      <c r="A5" s="9">
        <v>11433</v>
      </c>
      <c r="B5" s="9" t="s">
        <v>69</v>
      </c>
      <c r="C5" t="s">
        <v>432</v>
      </c>
      <c r="D5" t="s">
        <v>164</v>
      </c>
      <c r="E5" s="19">
        <v>12000</v>
      </c>
      <c r="F5" s="19">
        <v>0</v>
      </c>
      <c r="G5" s="1" t="s">
        <v>171</v>
      </c>
      <c r="L5" t="str">
        <f t="shared" si="0"/>
        <v>Nitzschia11433</v>
      </c>
      <c r="N5" s="22" t="s">
        <v>188</v>
      </c>
    </row>
    <row r="6" spans="1:14" s="28" customFormat="1" x14ac:dyDescent="0.25">
      <c r="A6" s="29">
        <v>11434</v>
      </c>
      <c r="B6" s="29" t="s">
        <v>69</v>
      </c>
      <c r="C6" t="s">
        <v>432</v>
      </c>
      <c r="D6" s="28" t="s">
        <v>164</v>
      </c>
      <c r="E6" s="30">
        <v>10000</v>
      </c>
      <c r="F6" s="30">
        <v>0</v>
      </c>
      <c r="G6" s="31" t="s">
        <v>184</v>
      </c>
      <c r="L6" s="28" t="str">
        <f t="shared" si="0"/>
        <v>coccolith11434</v>
      </c>
      <c r="N6" s="32" t="s">
        <v>188</v>
      </c>
    </row>
    <row r="7" spans="1:14" x14ac:dyDescent="0.25">
      <c r="A7" s="9">
        <v>11435</v>
      </c>
      <c r="B7" s="9" t="s">
        <v>69</v>
      </c>
      <c r="C7" t="s">
        <v>432</v>
      </c>
      <c r="D7" t="s">
        <v>164</v>
      </c>
      <c r="E7" s="19">
        <v>18000</v>
      </c>
      <c r="F7" s="19">
        <v>0</v>
      </c>
      <c r="G7" s="1" t="s">
        <v>175</v>
      </c>
      <c r="L7" t="str">
        <f t="shared" si="0"/>
        <v>Syracosphaera11435</v>
      </c>
      <c r="N7" s="22" t="s">
        <v>188</v>
      </c>
    </row>
    <row r="8" spans="1:14" x14ac:dyDescent="0.25">
      <c r="A8" s="9">
        <v>11436</v>
      </c>
      <c r="B8" s="9" t="s">
        <v>69</v>
      </c>
      <c r="C8" t="s">
        <v>432</v>
      </c>
      <c r="D8" t="s">
        <v>164</v>
      </c>
      <c r="E8" s="19">
        <v>15000</v>
      </c>
      <c r="F8" s="19">
        <v>0</v>
      </c>
      <c r="G8" s="1" t="s">
        <v>192</v>
      </c>
      <c r="L8" t="str">
        <f t="shared" si="0"/>
        <v>Corisphaera11436</v>
      </c>
      <c r="N8" s="22" t="s">
        <v>188</v>
      </c>
    </row>
    <row r="9" spans="1:14" x14ac:dyDescent="0.25">
      <c r="A9" s="9">
        <v>11437</v>
      </c>
      <c r="B9" s="9" t="s">
        <v>69</v>
      </c>
      <c r="C9" t="s">
        <v>432</v>
      </c>
      <c r="D9" t="s">
        <v>164</v>
      </c>
      <c r="E9" s="19">
        <v>4000</v>
      </c>
      <c r="F9" s="19">
        <v>0</v>
      </c>
      <c r="G9" s="1" t="s">
        <v>193</v>
      </c>
      <c r="L9" t="str">
        <f t="shared" si="0"/>
        <v>Mastogloia11437</v>
      </c>
      <c r="N9" s="22" t="s">
        <v>188</v>
      </c>
    </row>
    <row r="10" spans="1:14" x14ac:dyDescent="0.25">
      <c r="A10" s="9">
        <v>11438</v>
      </c>
      <c r="B10" s="9" t="s">
        <v>69</v>
      </c>
      <c r="C10" t="s">
        <v>432</v>
      </c>
      <c r="D10" t="s">
        <v>164</v>
      </c>
      <c r="E10" s="19">
        <v>10000</v>
      </c>
      <c r="F10" s="19">
        <v>0</v>
      </c>
      <c r="G10" s="1" t="s">
        <v>193</v>
      </c>
      <c r="L10" t="str">
        <f>+CONCATENATE(G10,A9,"a")</f>
        <v>Mastogloia11437a</v>
      </c>
      <c r="N10" s="22" t="s">
        <v>188</v>
      </c>
    </row>
    <row r="11" spans="1:14" s="28" customFormat="1" x14ac:dyDescent="0.25">
      <c r="A11" s="29">
        <v>11439</v>
      </c>
      <c r="B11" s="29" t="s">
        <v>69</v>
      </c>
      <c r="C11" t="s">
        <v>432</v>
      </c>
      <c r="D11" s="28" t="s">
        <v>164</v>
      </c>
      <c r="E11" s="30">
        <v>6500</v>
      </c>
      <c r="F11" s="30">
        <v>0</v>
      </c>
      <c r="G11" s="31" t="s">
        <v>194</v>
      </c>
      <c r="L11" s="28" t="str">
        <f t="shared" si="0"/>
        <v>Cocconeis11439</v>
      </c>
      <c r="N11" s="32" t="s">
        <v>188</v>
      </c>
    </row>
    <row r="12" spans="1:14" x14ac:dyDescent="0.25">
      <c r="A12" s="9">
        <v>11440</v>
      </c>
      <c r="B12" s="9" t="s">
        <v>69</v>
      </c>
      <c r="C12" t="s">
        <v>432</v>
      </c>
      <c r="D12" t="s">
        <v>164</v>
      </c>
      <c r="E12" s="19">
        <v>10000</v>
      </c>
      <c r="F12" s="19">
        <v>0</v>
      </c>
      <c r="G12" s="1" t="s">
        <v>175</v>
      </c>
      <c r="L12" t="str">
        <f t="shared" si="0"/>
        <v>Syracosphaera11440</v>
      </c>
      <c r="N12" s="22" t="s">
        <v>188</v>
      </c>
    </row>
    <row r="13" spans="1:14" x14ac:dyDescent="0.25">
      <c r="A13" s="9">
        <v>11441</v>
      </c>
      <c r="B13" s="9" t="s">
        <v>69</v>
      </c>
      <c r="C13" t="s">
        <v>432</v>
      </c>
      <c r="D13" t="s">
        <v>164</v>
      </c>
      <c r="E13" s="19">
        <v>10000</v>
      </c>
      <c r="F13" s="19">
        <v>0</v>
      </c>
      <c r="G13" s="1" t="s">
        <v>195</v>
      </c>
      <c r="L13" t="str">
        <f t="shared" si="0"/>
        <v>Acanthoica11441</v>
      </c>
      <c r="N13" s="22" t="s">
        <v>188</v>
      </c>
    </row>
    <row r="14" spans="1:14" s="28" customFormat="1" x14ac:dyDescent="0.25">
      <c r="A14" s="29">
        <v>11442</v>
      </c>
      <c r="B14" s="29" t="s">
        <v>69</v>
      </c>
      <c r="C14" t="s">
        <v>432</v>
      </c>
      <c r="D14" s="28" t="s">
        <v>164</v>
      </c>
      <c r="E14" s="30">
        <v>9000</v>
      </c>
      <c r="F14" s="30">
        <v>0</v>
      </c>
      <c r="G14" s="31" t="s">
        <v>183</v>
      </c>
      <c r="L14" s="28" t="str">
        <f t="shared" si="0"/>
        <v>Prorocentrum11442</v>
      </c>
      <c r="N14" s="32" t="s">
        <v>188</v>
      </c>
    </row>
    <row r="15" spans="1:14" x14ac:dyDescent="0.25">
      <c r="A15" s="9">
        <v>11443</v>
      </c>
      <c r="B15" s="9" t="s">
        <v>69</v>
      </c>
      <c r="C15" t="s">
        <v>432</v>
      </c>
      <c r="D15" t="s">
        <v>164</v>
      </c>
      <c r="E15" s="19">
        <v>10000</v>
      </c>
      <c r="F15" s="19">
        <v>0</v>
      </c>
      <c r="G15" s="1" t="s">
        <v>192</v>
      </c>
      <c r="L15" t="str">
        <f t="shared" si="0"/>
        <v>Corisphaera11443</v>
      </c>
      <c r="N15" s="22" t="s">
        <v>188</v>
      </c>
    </row>
    <row r="16" spans="1:14" x14ac:dyDescent="0.25">
      <c r="A16" s="9">
        <v>11444</v>
      </c>
      <c r="B16" s="9" t="s">
        <v>69</v>
      </c>
      <c r="C16" t="s">
        <v>432</v>
      </c>
      <c r="D16" t="s">
        <v>164</v>
      </c>
      <c r="E16" s="19">
        <v>9000</v>
      </c>
      <c r="F16" s="19">
        <v>0</v>
      </c>
      <c r="G16" s="1" t="s">
        <v>196</v>
      </c>
      <c r="L16" t="str">
        <f t="shared" si="0"/>
        <v>holococcolith11444</v>
      </c>
      <c r="N16" s="22" t="s">
        <v>188</v>
      </c>
    </row>
    <row r="17" spans="1:14" x14ac:dyDescent="0.25">
      <c r="A17" s="9">
        <v>11445</v>
      </c>
      <c r="B17" s="9" t="s">
        <v>69</v>
      </c>
      <c r="C17" t="s">
        <v>432</v>
      </c>
      <c r="D17" t="s">
        <v>164</v>
      </c>
      <c r="E17" s="19">
        <v>15000</v>
      </c>
      <c r="F17" s="19">
        <v>0</v>
      </c>
      <c r="G17" s="1" t="s">
        <v>175</v>
      </c>
      <c r="L17" t="str">
        <f t="shared" si="0"/>
        <v>Syracosphaera11445</v>
      </c>
      <c r="N17" s="22" t="s">
        <v>188</v>
      </c>
    </row>
    <row r="18" spans="1:14" x14ac:dyDescent="0.25">
      <c r="A18" s="9">
        <v>11446</v>
      </c>
      <c r="B18" s="9" t="s">
        <v>69</v>
      </c>
      <c r="C18" t="s">
        <v>432</v>
      </c>
      <c r="D18" t="s">
        <v>164</v>
      </c>
      <c r="E18" s="19">
        <v>10000</v>
      </c>
      <c r="F18" s="19">
        <v>0</v>
      </c>
      <c r="G18" s="1" t="s">
        <v>171</v>
      </c>
      <c r="L18" t="str">
        <f t="shared" si="0"/>
        <v>Nitzschia11446</v>
      </c>
      <c r="N18" s="22" t="s">
        <v>188</v>
      </c>
    </row>
    <row r="19" spans="1:14" x14ac:dyDescent="0.25">
      <c r="A19" s="9">
        <v>11447</v>
      </c>
      <c r="B19" s="9" t="s">
        <v>69</v>
      </c>
      <c r="C19" t="s">
        <v>432</v>
      </c>
      <c r="D19" t="s">
        <v>164</v>
      </c>
      <c r="E19" s="19">
        <v>6500</v>
      </c>
      <c r="F19" s="19">
        <v>0</v>
      </c>
      <c r="G19" s="1" t="s">
        <v>197</v>
      </c>
      <c r="L19" t="str">
        <f t="shared" si="0"/>
        <v>Thoracosphaera11447</v>
      </c>
      <c r="N19" s="22" t="s">
        <v>188</v>
      </c>
    </row>
    <row r="20" spans="1:14" x14ac:dyDescent="0.25">
      <c r="A20" s="9">
        <v>11448</v>
      </c>
      <c r="B20" s="9" t="s">
        <v>69</v>
      </c>
      <c r="C20" t="s">
        <v>432</v>
      </c>
      <c r="D20" t="s">
        <v>164</v>
      </c>
      <c r="E20" s="19">
        <v>15000</v>
      </c>
      <c r="F20" s="19">
        <v>0</v>
      </c>
      <c r="G20" s="1" t="s">
        <v>198</v>
      </c>
      <c r="L20" t="str">
        <f t="shared" si="0"/>
        <v>Opephora11448</v>
      </c>
      <c r="N20" s="22" t="s">
        <v>188</v>
      </c>
    </row>
    <row r="21" spans="1:14" x14ac:dyDescent="0.25">
      <c r="A21" s="9">
        <v>11449</v>
      </c>
      <c r="B21" s="9" t="s">
        <v>69</v>
      </c>
      <c r="C21" t="s">
        <v>432</v>
      </c>
      <c r="D21" t="s">
        <v>164</v>
      </c>
      <c r="E21" s="19">
        <v>3500</v>
      </c>
      <c r="F21" s="19">
        <v>0</v>
      </c>
      <c r="G21" s="1" t="s">
        <v>185</v>
      </c>
      <c r="L21" t="str">
        <f t="shared" si="0"/>
        <v>Oxytoxum11449</v>
      </c>
      <c r="N21" s="22" t="s">
        <v>188</v>
      </c>
    </row>
    <row r="22" spans="1:14" x14ac:dyDescent="0.25">
      <c r="A22" s="9">
        <v>11450</v>
      </c>
      <c r="B22" s="9" t="s">
        <v>69</v>
      </c>
      <c r="C22" t="s">
        <v>432</v>
      </c>
      <c r="D22" t="s">
        <v>164</v>
      </c>
      <c r="E22" s="19">
        <v>2300</v>
      </c>
      <c r="F22" s="19">
        <v>0</v>
      </c>
      <c r="G22" s="1" t="s">
        <v>199</v>
      </c>
      <c r="L22" t="str">
        <f t="shared" si="0"/>
        <v>Coscinodiscus11450</v>
      </c>
      <c r="N22" s="22" t="s">
        <v>188</v>
      </c>
    </row>
    <row r="23" spans="1:14" x14ac:dyDescent="0.25">
      <c r="A23" s="9">
        <v>11451</v>
      </c>
      <c r="B23" s="9" t="s">
        <v>69</v>
      </c>
      <c r="C23" t="s">
        <v>432</v>
      </c>
      <c r="D23" t="s">
        <v>164</v>
      </c>
      <c r="E23" s="19">
        <v>15000</v>
      </c>
      <c r="F23" s="19">
        <v>0</v>
      </c>
      <c r="G23" s="1" t="s">
        <v>196</v>
      </c>
      <c r="L23" t="str">
        <f t="shared" si="0"/>
        <v>holococcolith11451</v>
      </c>
      <c r="N23" s="22" t="s">
        <v>188</v>
      </c>
    </row>
    <row r="24" spans="1:14" x14ac:dyDescent="0.25">
      <c r="A24" s="9">
        <v>11452</v>
      </c>
      <c r="B24" s="9" t="s">
        <v>69</v>
      </c>
      <c r="C24" t="s">
        <v>432</v>
      </c>
      <c r="D24" t="s">
        <v>164</v>
      </c>
      <c r="E24" s="19">
        <v>15000</v>
      </c>
      <c r="F24" s="19">
        <v>0</v>
      </c>
      <c r="G24" s="1" t="s">
        <v>200</v>
      </c>
      <c r="L24" t="str">
        <f t="shared" si="0"/>
        <v>Syracolithus11452</v>
      </c>
      <c r="N24" s="22" t="s">
        <v>188</v>
      </c>
    </row>
    <row r="25" spans="1:14" x14ac:dyDescent="0.25">
      <c r="A25" s="9">
        <v>11453</v>
      </c>
      <c r="B25" s="9" t="s">
        <v>69</v>
      </c>
      <c r="C25" t="s">
        <v>432</v>
      </c>
      <c r="D25" t="s">
        <v>164</v>
      </c>
      <c r="E25" s="19">
        <v>9000</v>
      </c>
      <c r="F25" s="19">
        <v>0</v>
      </c>
      <c r="G25" s="1" t="s">
        <v>183</v>
      </c>
      <c r="L25" t="str">
        <f t="shared" si="0"/>
        <v>Prorocentrum11453</v>
      </c>
      <c r="N25" s="22" t="s">
        <v>188</v>
      </c>
    </row>
    <row r="26" spans="1:14" x14ac:dyDescent="0.25">
      <c r="A26" s="9">
        <v>11454</v>
      </c>
      <c r="B26" s="9" t="s">
        <v>69</v>
      </c>
      <c r="C26" t="s">
        <v>432</v>
      </c>
      <c r="D26" t="s">
        <v>164</v>
      </c>
      <c r="E26" s="19">
        <v>2500</v>
      </c>
      <c r="F26" s="19">
        <v>0</v>
      </c>
      <c r="G26" s="1" t="s">
        <v>201</v>
      </c>
      <c r="L26" t="str">
        <f t="shared" si="0"/>
        <v>Calciosolenia11454</v>
      </c>
      <c r="N26" s="22" t="s">
        <v>188</v>
      </c>
    </row>
    <row r="27" spans="1:14" x14ac:dyDescent="0.25">
      <c r="A27" s="9">
        <v>11455</v>
      </c>
      <c r="B27" s="9" t="s">
        <v>69</v>
      </c>
      <c r="C27" t="s">
        <v>432</v>
      </c>
      <c r="D27" t="s">
        <v>164</v>
      </c>
      <c r="E27" s="19">
        <v>7000</v>
      </c>
      <c r="F27" s="19">
        <v>0</v>
      </c>
      <c r="G27" s="1" t="s">
        <v>202</v>
      </c>
      <c r="L27" t="str">
        <f t="shared" si="0"/>
        <v>Coccolithus11455</v>
      </c>
      <c r="N27" s="22" t="s">
        <v>188</v>
      </c>
    </row>
    <row r="28" spans="1:14" x14ac:dyDescent="0.25">
      <c r="A28" s="9">
        <v>11456</v>
      </c>
      <c r="B28" s="9" t="s">
        <v>69</v>
      </c>
      <c r="C28" t="s">
        <v>432</v>
      </c>
      <c r="D28" t="s">
        <v>164</v>
      </c>
      <c r="E28" s="19">
        <v>10000</v>
      </c>
      <c r="F28" s="19">
        <v>0</v>
      </c>
      <c r="G28" s="1" t="s">
        <v>192</v>
      </c>
      <c r="L28" t="str">
        <f t="shared" si="0"/>
        <v>Corisphaera11456</v>
      </c>
      <c r="N28" s="22" t="s">
        <v>188</v>
      </c>
    </row>
    <row r="29" spans="1:14" x14ac:dyDescent="0.25">
      <c r="A29" s="9">
        <v>11457</v>
      </c>
      <c r="B29" s="9" t="s">
        <v>69</v>
      </c>
      <c r="C29" t="s">
        <v>432</v>
      </c>
      <c r="D29" t="s">
        <v>164</v>
      </c>
      <c r="E29" s="19">
        <v>5000</v>
      </c>
      <c r="F29" s="19">
        <v>0</v>
      </c>
      <c r="G29" s="1" t="s">
        <v>203</v>
      </c>
      <c r="L29" t="str">
        <f t="shared" si="0"/>
        <v>Alisphaera11457</v>
      </c>
      <c r="N29" s="22" t="s">
        <v>188</v>
      </c>
    </row>
    <row r="30" spans="1:14" x14ac:dyDescent="0.25">
      <c r="A30" s="9">
        <v>11458</v>
      </c>
      <c r="B30" s="9" t="s">
        <v>69</v>
      </c>
      <c r="C30" t="s">
        <v>432</v>
      </c>
      <c r="D30" t="s">
        <v>164</v>
      </c>
      <c r="E30" s="19">
        <v>20000</v>
      </c>
      <c r="F30" s="19">
        <v>0</v>
      </c>
      <c r="G30" s="1" t="s">
        <v>203</v>
      </c>
      <c r="L30" t="str">
        <f>+CONCATENATE(G30,A29,"a")</f>
        <v>Alisphaera11457a</v>
      </c>
      <c r="N30" s="22" t="s">
        <v>188</v>
      </c>
    </row>
    <row r="31" spans="1:14" x14ac:dyDescent="0.25">
      <c r="A31" s="9">
        <v>11459</v>
      </c>
      <c r="B31" s="9" t="s">
        <v>69</v>
      </c>
      <c r="C31" t="s">
        <v>432</v>
      </c>
      <c r="D31" t="s">
        <v>164</v>
      </c>
      <c r="E31" s="19">
        <v>20000</v>
      </c>
      <c r="F31" s="19">
        <v>0</v>
      </c>
      <c r="G31" s="1" t="s">
        <v>444</v>
      </c>
      <c r="L31" t="str">
        <f t="shared" si="0"/>
        <v>Canistrolithus11459</v>
      </c>
      <c r="N31" s="22" t="s">
        <v>188</v>
      </c>
    </row>
    <row r="32" spans="1:14" x14ac:dyDescent="0.25">
      <c r="A32" s="9">
        <v>11460</v>
      </c>
      <c r="B32" s="9" t="s">
        <v>69</v>
      </c>
      <c r="C32" t="s">
        <v>432</v>
      </c>
      <c r="D32" t="s">
        <v>164</v>
      </c>
      <c r="E32" s="19">
        <v>20000</v>
      </c>
      <c r="F32" s="19">
        <v>0</v>
      </c>
      <c r="G32" s="1" t="s">
        <v>204</v>
      </c>
      <c r="H32" t="s">
        <v>395</v>
      </c>
      <c r="L32" t="str">
        <f t="shared" si="0"/>
        <v>Florisphaera11460</v>
      </c>
      <c r="N32" s="22" t="s">
        <v>188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13" workbookViewId="0">
      <selection activeCell="A20" sqref="A20"/>
    </sheetView>
  </sheetViews>
  <sheetFormatPr defaultRowHeight="15" x14ac:dyDescent="0.25"/>
  <cols>
    <col min="1" max="1" width="27.7109375" customWidth="1"/>
    <col min="2" max="2" width="11.7109375" customWidth="1"/>
    <col min="3" max="4" width="12.42578125" customWidth="1"/>
    <col min="5" max="5" width="3.5703125" customWidth="1"/>
    <col min="6" max="6" width="21.140625" customWidth="1"/>
  </cols>
  <sheetData>
    <row r="1" spans="1:7" x14ac:dyDescent="0.25">
      <c r="A1" s="1" t="s">
        <v>0</v>
      </c>
      <c r="B1" s="2"/>
      <c r="C1" s="3"/>
      <c r="D1" s="4"/>
    </row>
    <row r="2" spans="1:7" x14ac:dyDescent="0.25">
      <c r="A2" s="1" t="s">
        <v>1</v>
      </c>
      <c r="B2" s="2"/>
      <c r="C2" s="17" t="s">
        <v>145</v>
      </c>
      <c r="D2" s="5"/>
    </row>
    <row r="3" spans="1:7" x14ac:dyDescent="0.25">
      <c r="A3" s="1" t="s">
        <v>95</v>
      </c>
      <c r="B3" s="9" t="s">
        <v>94</v>
      </c>
      <c r="C3" s="3" t="s">
        <v>4</v>
      </c>
      <c r="D3" s="5">
        <v>1</v>
      </c>
    </row>
    <row r="4" spans="1:7" x14ac:dyDescent="0.25">
      <c r="A4" s="1" t="s">
        <v>5</v>
      </c>
      <c r="B4" s="2">
        <f>61+62+64+64+64+64+62+65+64+63</f>
        <v>633</v>
      </c>
      <c r="C4" s="3" t="s">
        <v>6</v>
      </c>
      <c r="D4" s="6">
        <f>+B4/60030</f>
        <v>1.054472763618191E-2</v>
      </c>
    </row>
    <row r="5" spans="1:7" x14ac:dyDescent="0.25">
      <c r="A5" s="1" t="s">
        <v>7</v>
      </c>
      <c r="B5" s="2" t="s">
        <v>8</v>
      </c>
      <c r="C5" s="3" t="s">
        <v>9</v>
      </c>
      <c r="D5" s="5" t="s">
        <v>10</v>
      </c>
      <c r="F5" t="s">
        <v>122</v>
      </c>
    </row>
    <row r="6" spans="1:7" x14ac:dyDescent="0.25">
      <c r="A6" s="1" t="s">
        <v>220</v>
      </c>
      <c r="B6" s="9">
        <v>104</v>
      </c>
      <c r="C6" s="11">
        <f>+B6/D4</f>
        <v>9862.7488151658763</v>
      </c>
      <c r="D6" s="12">
        <f>+C6/D3</f>
        <v>9862.7488151658763</v>
      </c>
    </row>
    <row r="7" spans="1:7" x14ac:dyDescent="0.25">
      <c r="A7" s="1" t="s">
        <v>73</v>
      </c>
      <c r="B7" s="9">
        <v>99</v>
      </c>
      <c r="C7" s="11">
        <f>+B7/D4</f>
        <v>9388.5781990521318</v>
      </c>
      <c r="D7" s="12">
        <f>+C7/D3</f>
        <v>9388.5781990521318</v>
      </c>
      <c r="G7" s="1"/>
    </row>
    <row r="8" spans="1:7" x14ac:dyDescent="0.25">
      <c r="A8" s="1" t="s">
        <v>32</v>
      </c>
      <c r="B8" s="9">
        <v>6</v>
      </c>
      <c r="C8" s="11">
        <f>+B8/D4</f>
        <v>569.00473933649289</v>
      </c>
      <c r="D8" s="12">
        <f>+C8/D3</f>
        <v>569.00473933649289</v>
      </c>
      <c r="F8" t="s">
        <v>139</v>
      </c>
    </row>
    <row r="9" spans="1:7" x14ac:dyDescent="0.25">
      <c r="A9" s="1" t="s">
        <v>134</v>
      </c>
      <c r="B9" s="9">
        <v>12</v>
      </c>
      <c r="C9" s="15">
        <f>+B9/D4</f>
        <v>1138.0094786729858</v>
      </c>
      <c r="D9" s="16">
        <f>+C9/D3</f>
        <v>1138.0094786729858</v>
      </c>
      <c r="F9" s="1" t="s">
        <v>140</v>
      </c>
    </row>
    <row r="10" spans="1:7" x14ac:dyDescent="0.25">
      <c r="A10" s="1" t="s">
        <v>96</v>
      </c>
      <c r="B10" s="9">
        <v>10</v>
      </c>
      <c r="C10" s="15">
        <f>+B10/D4</f>
        <v>948.34123222748815</v>
      </c>
      <c r="D10" s="16">
        <f>+C10/D3</f>
        <v>948.34123222748815</v>
      </c>
      <c r="F10" s="1" t="s">
        <v>207</v>
      </c>
    </row>
    <row r="11" spans="1:7" x14ac:dyDescent="0.25">
      <c r="A11" s="1" t="s">
        <v>125</v>
      </c>
      <c r="B11" s="9">
        <v>4</v>
      </c>
      <c r="C11" s="15">
        <f>+B11/D4</f>
        <v>379.33649289099526</v>
      </c>
      <c r="D11" s="16">
        <f>+C11/D3</f>
        <v>379.33649289099526</v>
      </c>
      <c r="F11" t="s">
        <v>141</v>
      </c>
    </row>
    <row r="12" spans="1:7" x14ac:dyDescent="0.25">
      <c r="A12" s="1" t="s">
        <v>30</v>
      </c>
      <c r="B12" s="9">
        <v>3</v>
      </c>
      <c r="C12" s="15">
        <f>+B12/D4</f>
        <v>284.50236966824644</v>
      </c>
      <c r="D12" s="16">
        <f>+C12/D3</f>
        <v>284.50236966824644</v>
      </c>
    </row>
    <row r="13" spans="1:7" x14ac:dyDescent="0.25">
      <c r="A13" s="1" t="s">
        <v>97</v>
      </c>
      <c r="B13" s="9">
        <v>1</v>
      </c>
      <c r="C13" s="15">
        <f>+B13/D4</f>
        <v>94.834123222748815</v>
      </c>
      <c r="D13" s="16">
        <f>+C13/D3</f>
        <v>94.834123222748815</v>
      </c>
      <c r="F13" s="1" t="s">
        <v>97</v>
      </c>
    </row>
    <row r="14" spans="1:7" x14ac:dyDescent="0.25">
      <c r="A14" s="1" t="s">
        <v>98</v>
      </c>
      <c r="B14" s="9">
        <v>1</v>
      </c>
      <c r="C14" s="15">
        <f>+B14/D4</f>
        <v>94.834123222748815</v>
      </c>
      <c r="D14" s="16">
        <f>+C14/D3</f>
        <v>94.834123222748815</v>
      </c>
      <c r="F14" s="1" t="s">
        <v>206</v>
      </c>
    </row>
    <row r="15" spans="1:7" x14ac:dyDescent="0.25">
      <c r="A15" s="1" t="s">
        <v>44</v>
      </c>
      <c r="B15" s="9">
        <v>4</v>
      </c>
      <c r="C15" s="15">
        <f>+B15/D4</f>
        <v>379.33649289099526</v>
      </c>
      <c r="D15" s="16">
        <f>+C15/D3</f>
        <v>379.33649289099526</v>
      </c>
    </row>
    <row r="16" spans="1:7" x14ac:dyDescent="0.25">
      <c r="A16" s="1" t="s">
        <v>99</v>
      </c>
      <c r="B16" s="9">
        <v>2</v>
      </c>
      <c r="C16" s="15">
        <f>+B16/D4</f>
        <v>189.66824644549763</v>
      </c>
      <c r="D16" s="16">
        <f>+C16/D3</f>
        <v>189.66824644549763</v>
      </c>
      <c r="F16" s="1" t="s">
        <v>99</v>
      </c>
    </row>
    <row r="17" spans="1:6" x14ac:dyDescent="0.25">
      <c r="A17" s="1" t="s">
        <v>62</v>
      </c>
      <c r="B17" s="9">
        <v>7</v>
      </c>
      <c r="C17" s="11">
        <f>+B17/D4</f>
        <v>663.83886255924165</v>
      </c>
      <c r="D17" s="12">
        <f>+C17/D3</f>
        <v>663.83886255924165</v>
      </c>
    </row>
    <row r="18" spans="1:6" x14ac:dyDescent="0.25">
      <c r="A18" s="1" t="s">
        <v>15</v>
      </c>
      <c r="B18" s="9">
        <v>5</v>
      </c>
      <c r="C18" s="11">
        <f>+B18/D4</f>
        <v>474.17061611374407</v>
      </c>
      <c r="D18" s="12">
        <f>+C18/D3</f>
        <v>474.17061611374407</v>
      </c>
    </row>
    <row r="19" spans="1:6" x14ac:dyDescent="0.25">
      <c r="A19" s="1" t="s">
        <v>440</v>
      </c>
      <c r="B19" s="9">
        <v>1</v>
      </c>
      <c r="C19" s="11">
        <f>+B19/D4</f>
        <v>94.834123222748815</v>
      </c>
      <c r="D19" s="12">
        <f>+C19/D3</f>
        <v>94.834123222748815</v>
      </c>
      <c r="F19" s="1" t="s">
        <v>441</v>
      </c>
    </row>
    <row r="20" spans="1:6" x14ac:dyDescent="0.25">
      <c r="A20" s="1" t="s">
        <v>100</v>
      </c>
      <c r="B20" s="9">
        <v>4</v>
      </c>
      <c r="C20" s="11">
        <f>+B20/D4</f>
        <v>379.33649289099526</v>
      </c>
      <c r="D20" s="12">
        <f>+C20/D3</f>
        <v>379.33649289099526</v>
      </c>
      <c r="F20" s="1" t="s">
        <v>100</v>
      </c>
    </row>
    <row r="21" spans="1:6" x14ac:dyDescent="0.25">
      <c r="A21" s="1" t="s">
        <v>101</v>
      </c>
      <c r="B21" s="9">
        <v>1</v>
      </c>
      <c r="C21" s="11">
        <f>+B21/D4</f>
        <v>94.834123222748815</v>
      </c>
      <c r="D21" s="12">
        <f>+C21/D3</f>
        <v>94.834123222748815</v>
      </c>
      <c r="F21" s="1" t="s">
        <v>101</v>
      </c>
    </row>
    <row r="22" spans="1:6" x14ac:dyDescent="0.25">
      <c r="A22" s="1" t="s">
        <v>102</v>
      </c>
      <c r="B22" s="9">
        <v>1</v>
      </c>
      <c r="C22" s="11">
        <f>+B22/D4</f>
        <v>94.834123222748815</v>
      </c>
      <c r="D22" s="12">
        <f>+C22/D3</f>
        <v>94.834123222748815</v>
      </c>
      <c r="F22" s="1" t="s">
        <v>102</v>
      </c>
    </row>
    <row r="23" spans="1:6" x14ac:dyDescent="0.25">
      <c r="A23" s="1" t="s">
        <v>103</v>
      </c>
      <c r="B23" s="9">
        <v>2</v>
      </c>
      <c r="C23" s="11">
        <f>+B23/D4</f>
        <v>189.66824644549763</v>
      </c>
      <c r="D23" s="12">
        <f>+C23/D3</f>
        <v>189.66824644549763</v>
      </c>
      <c r="F23" s="1" t="s">
        <v>103</v>
      </c>
    </row>
    <row r="24" spans="1:6" x14ac:dyDescent="0.25">
      <c r="A24" s="1" t="s">
        <v>104</v>
      </c>
      <c r="B24" s="9">
        <v>1</v>
      </c>
      <c r="C24" s="11">
        <f>+B24/D4</f>
        <v>94.834123222748815</v>
      </c>
      <c r="D24" s="12">
        <f>+C24/D3</f>
        <v>94.834123222748815</v>
      </c>
      <c r="F24" s="1" t="s">
        <v>104</v>
      </c>
    </row>
    <row r="25" spans="1:6" x14ac:dyDescent="0.25">
      <c r="A25" s="1" t="s">
        <v>396</v>
      </c>
      <c r="B25" s="9">
        <v>7</v>
      </c>
      <c r="C25" s="11">
        <f>+B25/D4</f>
        <v>663.83886255924165</v>
      </c>
      <c r="D25" s="12">
        <f>+C25/D3</f>
        <v>663.83886255924165</v>
      </c>
    </row>
    <row r="26" spans="1:6" x14ac:dyDescent="0.25">
      <c r="A26" s="1" t="s">
        <v>105</v>
      </c>
      <c r="B26" s="9">
        <v>1</v>
      </c>
      <c r="C26" s="11">
        <f>+B26/D4</f>
        <v>94.834123222748815</v>
      </c>
      <c r="D26" s="12">
        <f>+C26/D3</f>
        <v>94.834123222748815</v>
      </c>
      <c r="F26" s="1" t="s">
        <v>105</v>
      </c>
    </row>
    <row r="27" spans="1:6" x14ac:dyDescent="0.25">
      <c r="A27" s="1" t="s">
        <v>106</v>
      </c>
      <c r="B27" s="9">
        <v>1</v>
      </c>
      <c r="C27" s="11">
        <f>+B27/D4</f>
        <v>94.834123222748815</v>
      </c>
      <c r="D27" s="12">
        <f>+C27/D3</f>
        <v>94.834123222748815</v>
      </c>
      <c r="F27" s="1" t="s">
        <v>106</v>
      </c>
    </row>
    <row r="28" spans="1:6" x14ac:dyDescent="0.25">
      <c r="A28" s="1" t="s">
        <v>107</v>
      </c>
      <c r="B28" s="9">
        <v>4</v>
      </c>
      <c r="C28" s="11">
        <f>+B28/D4</f>
        <v>379.33649289099526</v>
      </c>
      <c r="D28" s="12">
        <f>+C28/D3</f>
        <v>379.33649289099526</v>
      </c>
      <c r="F28" s="1" t="s">
        <v>107</v>
      </c>
    </row>
    <row r="29" spans="1:6" x14ac:dyDescent="0.25">
      <c r="A29" s="1" t="s">
        <v>108</v>
      </c>
      <c r="B29" s="9">
        <v>1</v>
      </c>
      <c r="C29" s="11">
        <f>+B29/D4</f>
        <v>94.834123222748815</v>
      </c>
      <c r="D29" s="12">
        <f>+C29/D3</f>
        <v>94.834123222748815</v>
      </c>
      <c r="F29" s="1" t="s">
        <v>108</v>
      </c>
    </row>
    <row r="30" spans="1:6" x14ac:dyDescent="0.25">
      <c r="A30" s="1" t="s">
        <v>109</v>
      </c>
      <c r="B30" s="9">
        <v>1</v>
      </c>
      <c r="C30" s="11">
        <f>+B30/D4</f>
        <v>94.834123222748815</v>
      </c>
      <c r="D30" s="12">
        <f>+C30/D3</f>
        <v>94.834123222748815</v>
      </c>
      <c r="F30" s="1" t="s">
        <v>109</v>
      </c>
    </row>
    <row r="31" spans="1:6" x14ac:dyDescent="0.25">
      <c r="A31" s="1" t="s">
        <v>110</v>
      </c>
      <c r="B31" s="9">
        <v>1</v>
      </c>
      <c r="C31" s="11">
        <f>+B31/D4</f>
        <v>94.834123222748815</v>
      </c>
      <c r="D31" s="12">
        <f>+C31/D3</f>
        <v>94.834123222748815</v>
      </c>
      <c r="F31" s="1" t="s">
        <v>143</v>
      </c>
    </row>
    <row r="32" spans="1:6" x14ac:dyDescent="0.25">
      <c r="A32" s="1" t="s">
        <v>111</v>
      </c>
      <c r="B32" s="9">
        <v>1</v>
      </c>
      <c r="C32" s="11">
        <f>+B32/D4</f>
        <v>94.834123222748815</v>
      </c>
      <c r="D32" s="12">
        <f>+C32/D3</f>
        <v>94.834123222748815</v>
      </c>
      <c r="F32" s="1" t="s">
        <v>208</v>
      </c>
    </row>
    <row r="33" spans="1:7" x14ac:dyDescent="0.25">
      <c r="A33" s="1" t="s">
        <v>209</v>
      </c>
      <c r="B33" s="9">
        <v>1</v>
      </c>
      <c r="C33" s="11">
        <f>+B33/D4</f>
        <v>94.834123222748815</v>
      </c>
      <c r="D33" s="12">
        <f>+C33/D3</f>
        <v>94.834123222748815</v>
      </c>
    </row>
    <row r="34" spans="1:7" x14ac:dyDescent="0.25">
      <c r="A34" s="1" t="s">
        <v>112</v>
      </c>
      <c r="B34" s="9">
        <v>1</v>
      </c>
      <c r="C34" s="11">
        <f>+B34/D4</f>
        <v>94.834123222748815</v>
      </c>
      <c r="D34" s="12">
        <f>+C34/D3</f>
        <v>94.834123222748815</v>
      </c>
    </row>
    <row r="35" spans="1:7" x14ac:dyDescent="0.25">
      <c r="A35" s="1" t="s">
        <v>113</v>
      </c>
      <c r="B35" s="9">
        <v>1</v>
      </c>
      <c r="C35" s="11">
        <f>+B35/D4</f>
        <v>94.834123222748815</v>
      </c>
      <c r="D35" s="12">
        <f>+C35/D3</f>
        <v>94.834123222748815</v>
      </c>
      <c r="F35" s="1" t="s">
        <v>113</v>
      </c>
    </row>
    <row r="36" spans="1:7" x14ac:dyDescent="0.25">
      <c r="A36" s="1" t="s">
        <v>31</v>
      </c>
      <c r="B36" s="9">
        <v>1</v>
      </c>
      <c r="C36" s="11">
        <f>+B36/D4</f>
        <v>94.834123222748815</v>
      </c>
      <c r="D36" s="12">
        <f>+C36/D3</f>
        <v>94.834123222748815</v>
      </c>
      <c r="G36" s="1"/>
    </row>
    <row r="37" spans="1:7" x14ac:dyDescent="0.25">
      <c r="A37" s="1" t="s">
        <v>114</v>
      </c>
      <c r="B37" s="9">
        <v>1</v>
      </c>
      <c r="C37" s="11">
        <f>+B37/D4</f>
        <v>94.834123222748815</v>
      </c>
      <c r="D37" s="12">
        <f>+C37/D3</f>
        <v>94.834123222748815</v>
      </c>
      <c r="F37" s="1" t="s">
        <v>114</v>
      </c>
    </row>
    <row r="38" spans="1:7" x14ac:dyDescent="0.25">
      <c r="A38" s="1" t="s">
        <v>115</v>
      </c>
      <c r="B38" s="9">
        <v>1</v>
      </c>
      <c r="C38" s="11">
        <f>+B38/D4</f>
        <v>94.834123222748815</v>
      </c>
      <c r="D38" s="12">
        <f>+C38/D3</f>
        <v>94.834123222748815</v>
      </c>
      <c r="F38" s="1" t="s">
        <v>115</v>
      </c>
    </row>
    <row r="39" spans="1:7" x14ac:dyDescent="0.25">
      <c r="A39" s="1" t="s">
        <v>116</v>
      </c>
      <c r="B39" s="9">
        <v>1</v>
      </c>
      <c r="C39" s="11">
        <f>+B39/D4</f>
        <v>94.834123222748815</v>
      </c>
      <c r="D39" s="12">
        <f>+C39/D3</f>
        <v>94.834123222748815</v>
      </c>
      <c r="F39" s="1" t="s">
        <v>142</v>
      </c>
    </row>
    <row r="40" spans="1:7" x14ac:dyDescent="0.25">
      <c r="A40" s="1" t="s">
        <v>117</v>
      </c>
      <c r="B40" s="9">
        <v>4</v>
      </c>
      <c r="C40" s="11">
        <f>+B40/D4</f>
        <v>379.33649289099526</v>
      </c>
      <c r="D40" s="12">
        <f>+C40/D3</f>
        <v>379.33649289099526</v>
      </c>
      <c r="F40" s="1" t="s">
        <v>117</v>
      </c>
    </row>
    <row r="41" spans="1:7" x14ac:dyDescent="0.25">
      <c r="A41" s="1" t="s">
        <v>118</v>
      </c>
      <c r="B41" s="9">
        <v>1</v>
      </c>
      <c r="C41" s="11">
        <f>+B41/D4</f>
        <v>94.834123222748815</v>
      </c>
      <c r="D41" s="12">
        <f>+C41/D3</f>
        <v>94.834123222748815</v>
      </c>
      <c r="F41" s="1" t="s">
        <v>118</v>
      </c>
    </row>
    <row r="42" spans="1:7" x14ac:dyDescent="0.25">
      <c r="A42" s="1" t="s">
        <v>119</v>
      </c>
      <c r="B42" s="9">
        <v>4</v>
      </c>
      <c r="C42" s="11">
        <f>+B42/D4</f>
        <v>379.33649289099526</v>
      </c>
      <c r="D42" s="12">
        <f>+C42/D3</f>
        <v>379.33649289099526</v>
      </c>
      <c r="F42" s="1" t="s">
        <v>119</v>
      </c>
    </row>
    <row r="43" spans="1:7" x14ac:dyDescent="0.25">
      <c r="A43" s="1" t="s">
        <v>120</v>
      </c>
      <c r="B43" s="9">
        <v>1</v>
      </c>
      <c r="C43" s="11">
        <f>+B43/D4</f>
        <v>94.834123222748815</v>
      </c>
      <c r="D43" s="12">
        <f>+C43/D3</f>
        <v>94.834123222748815</v>
      </c>
      <c r="F43" s="1" t="s">
        <v>120</v>
      </c>
    </row>
    <row r="44" spans="1:7" x14ac:dyDescent="0.25">
      <c r="A44" s="1" t="s">
        <v>121</v>
      </c>
      <c r="B44" s="9">
        <v>1</v>
      </c>
      <c r="C44" s="11">
        <f>+B44/D4</f>
        <v>94.834123222748815</v>
      </c>
      <c r="D44" s="12">
        <f>+C44/D3</f>
        <v>94.834123222748815</v>
      </c>
      <c r="F44" s="1" t="s">
        <v>121</v>
      </c>
    </row>
    <row r="45" spans="1:7" x14ac:dyDescent="0.25">
      <c r="B45" s="9"/>
      <c r="C45" s="13"/>
      <c r="D45" s="14"/>
    </row>
    <row r="46" spans="1:7" x14ac:dyDescent="0.25">
      <c r="A46" s="1" t="s">
        <v>45</v>
      </c>
      <c r="B46" s="9">
        <f>+SUM(B6:B44)</f>
        <v>303</v>
      </c>
      <c r="C46" s="10"/>
      <c r="D46" s="11">
        <f>+SUM(D6:D44)</f>
        <v>28734.739336492916</v>
      </c>
    </row>
    <row r="47" spans="1:7" x14ac:dyDescent="0.25">
      <c r="A47" s="1" t="s">
        <v>46</v>
      </c>
      <c r="B47" s="9">
        <f>+COUNT(B6:B44)</f>
        <v>39</v>
      </c>
      <c r="C47" s="10"/>
      <c r="D47" s="8"/>
    </row>
  </sheetData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D1" workbookViewId="0">
      <selection activeCell="G14" sqref="G14"/>
    </sheetView>
  </sheetViews>
  <sheetFormatPr defaultRowHeight="15" x14ac:dyDescent="0.25"/>
  <cols>
    <col min="3" max="3" width="46.28515625" customWidth="1"/>
    <col min="7" max="7" width="16.7109375" customWidth="1"/>
    <col min="13" max="13" width="12.28515625" customWidth="1"/>
  </cols>
  <sheetData>
    <row r="1" spans="1:14" x14ac:dyDescent="0.25">
      <c r="A1" s="9" t="s">
        <v>151</v>
      </c>
      <c r="B1" s="9" t="s">
        <v>152</v>
      </c>
      <c r="C1" s="18" t="s">
        <v>153</v>
      </c>
      <c r="D1" s="9" t="s">
        <v>154</v>
      </c>
      <c r="E1" s="19" t="s">
        <v>155</v>
      </c>
      <c r="F1" s="19" t="s">
        <v>156</v>
      </c>
      <c r="G1" s="1" t="s">
        <v>157</v>
      </c>
      <c r="H1" s="1" t="s">
        <v>158</v>
      </c>
      <c r="I1" t="s">
        <v>159</v>
      </c>
      <c r="J1" s="20" t="s">
        <v>160</v>
      </c>
      <c r="K1" s="21" t="s">
        <v>161</v>
      </c>
      <c r="L1" t="s">
        <v>162</v>
      </c>
      <c r="N1" s="22" t="s">
        <v>163</v>
      </c>
    </row>
    <row r="2" spans="1:14" x14ac:dyDescent="0.25">
      <c r="A2" s="9">
        <v>11469</v>
      </c>
      <c r="B2" s="9" t="s">
        <v>94</v>
      </c>
      <c r="C2" t="s">
        <v>433</v>
      </c>
      <c r="D2" t="s">
        <v>164</v>
      </c>
      <c r="E2" s="19">
        <v>22000</v>
      </c>
      <c r="F2" s="19">
        <v>0</v>
      </c>
      <c r="G2" s="1" t="s">
        <v>190</v>
      </c>
      <c r="H2" t="s">
        <v>210</v>
      </c>
      <c r="L2" t="str">
        <f t="shared" ref="L2:L33" si="0">+CONCATENATE(G2,A2)</f>
        <v>Cyclotella11469</v>
      </c>
      <c r="N2" t="s">
        <v>188</v>
      </c>
    </row>
    <row r="3" spans="1:14" x14ac:dyDescent="0.25">
      <c r="A3" s="9">
        <v>11470</v>
      </c>
      <c r="B3" s="9" t="s">
        <v>94</v>
      </c>
      <c r="C3" t="s">
        <v>433</v>
      </c>
      <c r="D3" t="s">
        <v>164</v>
      </c>
      <c r="E3" s="19">
        <v>10000</v>
      </c>
      <c r="F3" s="19">
        <v>0</v>
      </c>
      <c r="G3" s="1" t="s">
        <v>171</v>
      </c>
      <c r="L3" t="str">
        <f t="shared" si="0"/>
        <v>Nitzschia11470</v>
      </c>
      <c r="N3" t="s">
        <v>188</v>
      </c>
    </row>
    <row r="4" spans="1:14" x14ac:dyDescent="0.25">
      <c r="A4" s="9">
        <v>11471</v>
      </c>
      <c r="B4" s="9" t="s">
        <v>94</v>
      </c>
      <c r="C4" t="s">
        <v>433</v>
      </c>
      <c r="D4" t="s">
        <v>164</v>
      </c>
      <c r="E4" s="19">
        <v>2500</v>
      </c>
      <c r="F4" s="19">
        <v>0</v>
      </c>
      <c r="G4" s="1" t="s">
        <v>201</v>
      </c>
      <c r="L4" t="str">
        <f t="shared" si="0"/>
        <v>Calciosolenia11471</v>
      </c>
      <c r="N4" t="s">
        <v>188</v>
      </c>
    </row>
    <row r="5" spans="1:14" x14ac:dyDescent="0.25">
      <c r="A5" s="9">
        <v>11472</v>
      </c>
      <c r="B5" s="9" t="s">
        <v>94</v>
      </c>
      <c r="C5" t="s">
        <v>433</v>
      </c>
      <c r="D5" t="s">
        <v>164</v>
      </c>
      <c r="E5" s="19">
        <v>15000</v>
      </c>
      <c r="F5" s="19">
        <v>0</v>
      </c>
      <c r="G5" s="1" t="s">
        <v>174</v>
      </c>
      <c r="H5" t="s">
        <v>211</v>
      </c>
      <c r="L5" t="str">
        <f t="shared" si="0"/>
        <v>Fragilariopsis11472</v>
      </c>
      <c r="N5" t="s">
        <v>188</v>
      </c>
    </row>
    <row r="6" spans="1:14" x14ac:dyDescent="0.25">
      <c r="A6" s="9">
        <v>11473</v>
      </c>
      <c r="B6" s="9" t="s">
        <v>94</v>
      </c>
      <c r="C6" t="s">
        <v>433</v>
      </c>
      <c r="D6" t="s">
        <v>164</v>
      </c>
      <c r="E6" s="19">
        <v>15000</v>
      </c>
      <c r="F6" s="19">
        <v>0</v>
      </c>
      <c r="G6" s="1" t="s">
        <v>175</v>
      </c>
      <c r="L6" t="str">
        <f t="shared" si="0"/>
        <v>Syracosphaera11473</v>
      </c>
      <c r="N6" t="s">
        <v>188</v>
      </c>
    </row>
    <row r="7" spans="1:14" x14ac:dyDescent="0.25">
      <c r="A7" s="9">
        <v>11474</v>
      </c>
      <c r="B7" s="9" t="s">
        <v>94</v>
      </c>
      <c r="C7" t="s">
        <v>433</v>
      </c>
      <c r="D7" t="s">
        <v>164</v>
      </c>
      <c r="E7" s="19">
        <v>2500</v>
      </c>
      <c r="F7" s="19">
        <v>0</v>
      </c>
      <c r="G7" s="1" t="s">
        <v>173</v>
      </c>
      <c r="L7" t="str">
        <f t="shared" si="0"/>
        <v>Haslea11474</v>
      </c>
      <c r="N7" t="s">
        <v>188</v>
      </c>
    </row>
    <row r="8" spans="1:14" x14ac:dyDescent="0.25">
      <c r="A8" s="9">
        <v>11475</v>
      </c>
      <c r="B8" s="9" t="s">
        <v>94</v>
      </c>
      <c r="C8" t="s">
        <v>433</v>
      </c>
      <c r="D8" t="s">
        <v>164</v>
      </c>
      <c r="E8" s="19">
        <v>10000</v>
      </c>
      <c r="F8" s="19">
        <v>0</v>
      </c>
      <c r="G8" s="1" t="s">
        <v>173</v>
      </c>
      <c r="L8" t="str">
        <f>+CONCATENATE(G8,A7,"a")</f>
        <v>Haslea11474a</v>
      </c>
      <c r="N8" t="s">
        <v>188</v>
      </c>
    </row>
    <row r="9" spans="1:14" x14ac:dyDescent="0.25">
      <c r="A9" s="9">
        <v>11476</v>
      </c>
      <c r="B9" s="9" t="s">
        <v>94</v>
      </c>
      <c r="C9" t="s">
        <v>433</v>
      </c>
      <c r="D9" t="s">
        <v>164</v>
      </c>
      <c r="E9" s="19">
        <v>10000</v>
      </c>
      <c r="F9" s="19">
        <v>0</v>
      </c>
      <c r="G9" s="1" t="s">
        <v>173</v>
      </c>
      <c r="L9" t="str">
        <f>+CONCATENATE(G9,A7,"b")</f>
        <v>Haslea11474b</v>
      </c>
      <c r="N9" t="s">
        <v>188</v>
      </c>
    </row>
    <row r="10" spans="1:14" x14ac:dyDescent="0.25">
      <c r="A10" s="9">
        <v>11477</v>
      </c>
      <c r="B10" s="9" t="s">
        <v>94</v>
      </c>
      <c r="C10" t="s">
        <v>433</v>
      </c>
      <c r="D10" t="s">
        <v>164</v>
      </c>
      <c r="E10" s="19">
        <v>8000</v>
      </c>
      <c r="F10" s="19">
        <v>0</v>
      </c>
      <c r="G10" s="1" t="s">
        <v>201</v>
      </c>
      <c r="L10" t="str">
        <f t="shared" si="0"/>
        <v>Calciosolenia11477</v>
      </c>
      <c r="N10" t="s">
        <v>188</v>
      </c>
    </row>
    <row r="11" spans="1:14" x14ac:dyDescent="0.25">
      <c r="A11" s="9">
        <v>11478</v>
      </c>
      <c r="B11" s="9" t="s">
        <v>94</v>
      </c>
      <c r="C11" t="s">
        <v>433</v>
      </c>
      <c r="D11" t="s">
        <v>164</v>
      </c>
      <c r="E11" s="19">
        <v>15000</v>
      </c>
      <c r="F11" s="19">
        <v>0</v>
      </c>
      <c r="G11" s="1" t="s">
        <v>175</v>
      </c>
      <c r="L11" t="str">
        <f t="shared" si="0"/>
        <v>Syracosphaera11478</v>
      </c>
      <c r="N11" t="s">
        <v>188</v>
      </c>
    </row>
    <row r="12" spans="1:14" x14ac:dyDescent="0.25">
      <c r="A12" s="9">
        <v>11479</v>
      </c>
      <c r="B12" s="9" t="s">
        <v>94</v>
      </c>
      <c r="C12" t="s">
        <v>433</v>
      </c>
      <c r="D12" t="s">
        <v>164</v>
      </c>
      <c r="E12" s="19">
        <v>10000</v>
      </c>
      <c r="F12" s="19">
        <v>0</v>
      </c>
      <c r="G12" s="1" t="s">
        <v>203</v>
      </c>
      <c r="L12" t="str">
        <f t="shared" si="0"/>
        <v>Alisphaera11479</v>
      </c>
      <c r="N12" t="s">
        <v>188</v>
      </c>
    </row>
    <row r="13" spans="1:14" x14ac:dyDescent="0.25">
      <c r="A13" s="9">
        <v>11480</v>
      </c>
      <c r="B13" s="9" t="s">
        <v>94</v>
      </c>
      <c r="C13" t="s">
        <v>433</v>
      </c>
      <c r="D13" t="s">
        <v>164</v>
      </c>
      <c r="E13" s="19">
        <v>75000</v>
      </c>
      <c r="F13" s="19">
        <v>0</v>
      </c>
      <c r="G13" s="1" t="s">
        <v>442</v>
      </c>
      <c r="H13" t="s">
        <v>443</v>
      </c>
      <c r="L13" t="str">
        <f t="shared" si="0"/>
        <v>Calciopappus11480</v>
      </c>
      <c r="N13" t="s">
        <v>188</v>
      </c>
    </row>
    <row r="14" spans="1:14" x14ac:dyDescent="0.25">
      <c r="A14" s="9">
        <v>11481</v>
      </c>
      <c r="B14" s="9" t="s">
        <v>94</v>
      </c>
      <c r="C14" t="s">
        <v>433</v>
      </c>
      <c r="D14" t="s">
        <v>164</v>
      </c>
      <c r="E14" s="19">
        <v>10000</v>
      </c>
      <c r="F14" s="19">
        <v>0</v>
      </c>
      <c r="G14" s="1" t="s">
        <v>175</v>
      </c>
      <c r="L14" t="str">
        <f t="shared" si="0"/>
        <v>Syracosphaera11481</v>
      </c>
      <c r="N14" t="s">
        <v>188</v>
      </c>
    </row>
    <row r="15" spans="1:14" x14ac:dyDescent="0.25">
      <c r="A15" s="9">
        <v>11482</v>
      </c>
      <c r="B15" s="9" t="s">
        <v>94</v>
      </c>
      <c r="C15" t="s">
        <v>433</v>
      </c>
      <c r="D15" t="s">
        <v>164</v>
      </c>
      <c r="E15" s="19">
        <v>75000</v>
      </c>
      <c r="F15" s="19">
        <v>0</v>
      </c>
      <c r="G15" s="1" t="s">
        <v>212</v>
      </c>
      <c r="L15" t="str">
        <f t="shared" si="0"/>
        <v>Michaelsarsia11482</v>
      </c>
      <c r="N15" t="s">
        <v>188</v>
      </c>
    </row>
    <row r="16" spans="1:14" x14ac:dyDescent="0.25">
      <c r="A16" s="9">
        <v>11483</v>
      </c>
      <c r="B16" s="9" t="s">
        <v>94</v>
      </c>
      <c r="C16" t="s">
        <v>433</v>
      </c>
      <c r="D16" t="s">
        <v>164</v>
      </c>
      <c r="E16" s="19">
        <v>2500</v>
      </c>
      <c r="F16" s="19">
        <v>0</v>
      </c>
      <c r="G16" s="1" t="s">
        <v>213</v>
      </c>
      <c r="L16" t="str">
        <f t="shared" si="0"/>
        <v>Thalassionema11483</v>
      </c>
      <c r="N16" t="s">
        <v>188</v>
      </c>
    </row>
    <row r="17" spans="1:14" x14ac:dyDescent="0.25">
      <c r="A17" s="9">
        <v>11484</v>
      </c>
      <c r="B17" s="9" t="s">
        <v>94</v>
      </c>
      <c r="C17" t="s">
        <v>433</v>
      </c>
      <c r="D17" t="s">
        <v>164</v>
      </c>
      <c r="E17" s="19">
        <v>20000</v>
      </c>
      <c r="F17" s="19">
        <v>0</v>
      </c>
      <c r="G17" s="1" t="s">
        <v>167</v>
      </c>
      <c r="L17" t="str">
        <f t="shared" si="0"/>
        <v>Guinardia11484</v>
      </c>
      <c r="N17" t="s">
        <v>188</v>
      </c>
    </row>
    <row r="18" spans="1:14" x14ac:dyDescent="0.25">
      <c r="A18" s="9">
        <v>11485</v>
      </c>
      <c r="B18" s="9" t="s">
        <v>94</v>
      </c>
      <c r="C18" t="s">
        <v>433</v>
      </c>
      <c r="D18" t="s">
        <v>164</v>
      </c>
      <c r="E18" s="19">
        <v>7500</v>
      </c>
      <c r="F18" s="19">
        <v>0</v>
      </c>
      <c r="G18" s="1" t="s">
        <v>214</v>
      </c>
      <c r="L18" t="str">
        <f t="shared" si="0"/>
        <v>lorica11485</v>
      </c>
      <c r="N18" t="s">
        <v>188</v>
      </c>
    </row>
    <row r="19" spans="1:14" x14ac:dyDescent="0.25">
      <c r="A19" s="9">
        <v>11486</v>
      </c>
      <c r="B19" s="9" t="s">
        <v>94</v>
      </c>
      <c r="C19" t="s">
        <v>433</v>
      </c>
      <c r="D19" t="s">
        <v>164</v>
      </c>
      <c r="E19" s="19">
        <v>3300</v>
      </c>
      <c r="F19" s="19">
        <v>0</v>
      </c>
      <c r="G19" s="1" t="s">
        <v>215</v>
      </c>
      <c r="L19" t="str">
        <f t="shared" si="0"/>
        <v>Dictyota11486</v>
      </c>
      <c r="N19" t="s">
        <v>188</v>
      </c>
    </row>
    <row r="20" spans="1:14" x14ac:dyDescent="0.25">
      <c r="A20" s="9">
        <v>11487</v>
      </c>
      <c r="B20" s="9" t="s">
        <v>94</v>
      </c>
      <c r="C20" t="s">
        <v>433</v>
      </c>
      <c r="D20" t="s">
        <v>164</v>
      </c>
      <c r="E20" s="19">
        <v>1000</v>
      </c>
      <c r="F20" s="19">
        <v>0</v>
      </c>
      <c r="G20" s="1" t="s">
        <v>166</v>
      </c>
      <c r="L20" t="str">
        <f t="shared" si="0"/>
        <v>Chaetoceros11487</v>
      </c>
      <c r="N20" t="s">
        <v>188</v>
      </c>
    </row>
    <row r="21" spans="1:14" x14ac:dyDescent="0.25">
      <c r="A21" s="9">
        <v>11488</v>
      </c>
      <c r="B21" s="9" t="s">
        <v>94</v>
      </c>
      <c r="C21" t="s">
        <v>433</v>
      </c>
      <c r="D21" t="s">
        <v>164</v>
      </c>
      <c r="E21" s="19">
        <v>3000</v>
      </c>
      <c r="F21" s="19">
        <v>0</v>
      </c>
      <c r="G21" s="1" t="s">
        <v>171</v>
      </c>
      <c r="L21" t="str">
        <f t="shared" si="0"/>
        <v>Nitzschia11488</v>
      </c>
      <c r="N21" t="s">
        <v>188</v>
      </c>
    </row>
    <row r="22" spans="1:14" x14ac:dyDescent="0.25">
      <c r="A22" s="9">
        <v>11489</v>
      </c>
      <c r="B22" s="9" t="s">
        <v>94</v>
      </c>
      <c r="C22" t="s">
        <v>433</v>
      </c>
      <c r="D22" t="s">
        <v>164</v>
      </c>
      <c r="E22" s="19">
        <v>10000</v>
      </c>
      <c r="F22" s="19">
        <v>0</v>
      </c>
      <c r="G22" s="1" t="s">
        <v>216</v>
      </c>
      <c r="L22" t="str">
        <f t="shared" si="0"/>
        <v>Thalassiosira11489</v>
      </c>
      <c r="N22" t="s">
        <v>188</v>
      </c>
    </row>
    <row r="23" spans="1:14" x14ac:dyDescent="0.25">
      <c r="A23" s="9">
        <v>11490</v>
      </c>
      <c r="B23" s="9" t="s">
        <v>94</v>
      </c>
      <c r="C23" t="s">
        <v>433</v>
      </c>
      <c r="D23" t="s">
        <v>164</v>
      </c>
      <c r="E23" s="19">
        <v>15000</v>
      </c>
      <c r="F23" s="19">
        <v>0</v>
      </c>
      <c r="G23" s="1" t="s">
        <v>217</v>
      </c>
      <c r="L23" t="str">
        <f t="shared" si="0"/>
        <v>unknownsphere11490</v>
      </c>
      <c r="N23" t="s">
        <v>188</v>
      </c>
    </row>
    <row r="24" spans="1:14" x14ac:dyDescent="0.25">
      <c r="A24" s="9">
        <v>11491</v>
      </c>
      <c r="B24" s="9" t="s">
        <v>94</v>
      </c>
      <c r="C24" t="s">
        <v>433</v>
      </c>
      <c r="D24" t="s">
        <v>164</v>
      </c>
      <c r="E24" s="19">
        <v>1500</v>
      </c>
      <c r="F24" s="19">
        <v>0</v>
      </c>
      <c r="G24" s="1" t="s">
        <v>171</v>
      </c>
      <c r="L24" t="str">
        <f t="shared" si="0"/>
        <v>Nitzschia11491</v>
      </c>
      <c r="N24" t="s">
        <v>188</v>
      </c>
    </row>
    <row r="25" spans="1:14" x14ac:dyDescent="0.25">
      <c r="A25" s="9">
        <v>11492</v>
      </c>
      <c r="B25" s="9" t="s">
        <v>94</v>
      </c>
      <c r="C25" t="s">
        <v>433</v>
      </c>
      <c r="D25" t="s">
        <v>164</v>
      </c>
      <c r="E25" s="19">
        <v>15000</v>
      </c>
      <c r="F25" s="19">
        <v>0</v>
      </c>
      <c r="G25" s="1" t="s">
        <v>171</v>
      </c>
      <c r="L25" t="str">
        <f>+CONCATENATE(G25,A24,"a")</f>
        <v>Nitzschia11491a</v>
      </c>
      <c r="N25" t="s">
        <v>188</v>
      </c>
    </row>
    <row r="26" spans="1:14" x14ac:dyDescent="0.25">
      <c r="A26" s="9">
        <v>11493</v>
      </c>
      <c r="B26" s="9" t="s">
        <v>94</v>
      </c>
      <c r="C26" t="s">
        <v>433</v>
      </c>
      <c r="D26" t="s">
        <v>164</v>
      </c>
      <c r="E26" s="19">
        <v>7500</v>
      </c>
      <c r="F26" s="19">
        <v>0</v>
      </c>
      <c r="G26" s="1" t="s">
        <v>216</v>
      </c>
      <c r="L26" t="str">
        <f t="shared" si="0"/>
        <v>Thalassiosira11493</v>
      </c>
      <c r="N26" t="s">
        <v>188</v>
      </c>
    </row>
    <row r="27" spans="1:14" x14ac:dyDescent="0.25">
      <c r="A27" s="9">
        <v>11494</v>
      </c>
      <c r="B27" s="9" t="s">
        <v>94</v>
      </c>
      <c r="C27" t="s">
        <v>433</v>
      </c>
      <c r="D27" t="s">
        <v>164</v>
      </c>
      <c r="E27" s="19">
        <v>2500</v>
      </c>
      <c r="F27" s="19">
        <v>0</v>
      </c>
      <c r="G27" s="1" t="s">
        <v>218</v>
      </c>
      <c r="L27" t="str">
        <f t="shared" si="0"/>
        <v>Hemiaulus11494</v>
      </c>
      <c r="N27" t="s">
        <v>188</v>
      </c>
    </row>
    <row r="28" spans="1:14" x14ac:dyDescent="0.25">
      <c r="A28" s="9">
        <v>11495</v>
      </c>
      <c r="B28" s="9" t="s">
        <v>94</v>
      </c>
      <c r="C28" t="s">
        <v>433</v>
      </c>
      <c r="D28" t="s">
        <v>164</v>
      </c>
      <c r="E28" s="19">
        <v>7500</v>
      </c>
      <c r="F28" s="19">
        <v>0</v>
      </c>
      <c r="G28" s="1" t="s">
        <v>202</v>
      </c>
      <c r="L28" t="str">
        <f t="shared" si="0"/>
        <v>Coccolithus11495</v>
      </c>
      <c r="N28" t="s">
        <v>188</v>
      </c>
    </row>
    <row r="29" spans="1:14" x14ac:dyDescent="0.25">
      <c r="A29" s="9">
        <v>11496</v>
      </c>
      <c r="B29" s="9" t="s">
        <v>94</v>
      </c>
      <c r="C29" t="s">
        <v>433</v>
      </c>
      <c r="D29" t="s">
        <v>164</v>
      </c>
      <c r="E29" s="19">
        <v>15000</v>
      </c>
      <c r="F29" s="19">
        <v>0</v>
      </c>
      <c r="G29" s="1" t="s">
        <v>217</v>
      </c>
      <c r="L29" t="str">
        <f t="shared" si="0"/>
        <v>unknownsphere11496</v>
      </c>
      <c r="N29" t="s">
        <v>188</v>
      </c>
    </row>
    <row r="30" spans="1:14" x14ac:dyDescent="0.25">
      <c r="A30" s="9">
        <v>11497</v>
      </c>
      <c r="B30" s="9" t="s">
        <v>94</v>
      </c>
      <c r="C30" t="s">
        <v>433</v>
      </c>
      <c r="D30" t="s">
        <v>164</v>
      </c>
      <c r="E30" s="19">
        <v>1000</v>
      </c>
      <c r="F30" s="19">
        <v>0</v>
      </c>
      <c r="G30" s="1" t="s">
        <v>166</v>
      </c>
      <c r="L30" t="str">
        <f t="shared" si="0"/>
        <v>Chaetoceros11497</v>
      </c>
      <c r="N30" t="s">
        <v>188</v>
      </c>
    </row>
    <row r="31" spans="1:14" x14ac:dyDescent="0.25">
      <c r="A31" s="9">
        <v>11498</v>
      </c>
      <c r="B31" s="9" t="s">
        <v>94</v>
      </c>
      <c r="C31" t="s">
        <v>433</v>
      </c>
      <c r="D31" t="s">
        <v>164</v>
      </c>
      <c r="E31" s="19">
        <v>3500</v>
      </c>
      <c r="F31" s="19">
        <v>0</v>
      </c>
      <c r="G31" s="1" t="s">
        <v>169</v>
      </c>
      <c r="L31" t="str">
        <f t="shared" si="0"/>
        <v>dinoflagellate11498</v>
      </c>
      <c r="N31" t="s">
        <v>188</v>
      </c>
    </row>
    <row r="32" spans="1:14" x14ac:dyDescent="0.25">
      <c r="A32" s="9">
        <v>11499</v>
      </c>
      <c r="B32" s="9" t="s">
        <v>94</v>
      </c>
      <c r="C32" t="s">
        <v>433</v>
      </c>
      <c r="D32" t="s">
        <v>164</v>
      </c>
      <c r="E32" s="19">
        <v>15000</v>
      </c>
      <c r="F32" s="19">
        <v>0</v>
      </c>
      <c r="G32" s="1" t="s">
        <v>175</v>
      </c>
      <c r="L32" t="str">
        <f t="shared" si="0"/>
        <v>Syracosphaera11499</v>
      </c>
      <c r="N32" t="s">
        <v>188</v>
      </c>
    </row>
    <row r="33" spans="1:14" x14ac:dyDescent="0.25">
      <c r="A33" s="9">
        <v>11500</v>
      </c>
      <c r="B33" s="9" t="s">
        <v>94</v>
      </c>
      <c r="C33" t="s">
        <v>433</v>
      </c>
      <c r="D33" t="s">
        <v>164</v>
      </c>
      <c r="E33" s="19">
        <v>9500</v>
      </c>
      <c r="F33" s="19">
        <v>0</v>
      </c>
      <c r="G33" s="1" t="s">
        <v>219</v>
      </c>
      <c r="L33" t="str">
        <f t="shared" si="0"/>
        <v>Gephyrocapsa11500</v>
      </c>
      <c r="N33" t="s">
        <v>188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10" workbookViewId="0">
      <selection activeCell="F12" sqref="F12"/>
    </sheetView>
  </sheetViews>
  <sheetFormatPr defaultRowHeight="15" x14ac:dyDescent="0.25"/>
  <cols>
    <col min="1" max="1" width="34.85546875" bestFit="1" customWidth="1"/>
    <col min="2" max="2" width="17.28515625" bestFit="1" customWidth="1"/>
    <col min="3" max="3" width="13.85546875" bestFit="1" customWidth="1"/>
    <col min="4" max="4" width="9.85546875" bestFit="1" customWidth="1"/>
  </cols>
  <sheetData>
    <row r="1" spans="1:7" x14ac:dyDescent="0.25">
      <c r="A1" s="25" t="s">
        <v>0</v>
      </c>
      <c r="B1" s="26"/>
      <c r="C1" s="3"/>
      <c r="D1" s="4"/>
      <c r="E1" s="4"/>
      <c r="F1" s="4"/>
      <c r="G1" s="4"/>
    </row>
    <row r="2" spans="1:7" x14ac:dyDescent="0.25">
      <c r="A2" s="25" t="s">
        <v>1</v>
      </c>
      <c r="B2" s="26"/>
      <c r="C2" s="3"/>
      <c r="D2" s="5"/>
      <c r="E2" s="4"/>
      <c r="F2" s="4"/>
      <c r="G2" s="4"/>
    </row>
    <row r="3" spans="1:7" x14ac:dyDescent="0.25">
      <c r="A3" s="25" t="s">
        <v>221</v>
      </c>
      <c r="B3" s="26" t="s">
        <v>222</v>
      </c>
      <c r="C3" s="3" t="s">
        <v>4</v>
      </c>
      <c r="D3" s="5">
        <v>1</v>
      </c>
      <c r="E3" s="4"/>
      <c r="F3" s="4" t="s">
        <v>348</v>
      </c>
      <c r="G3" s="4"/>
    </row>
    <row r="4" spans="1:7" x14ac:dyDescent="0.25">
      <c r="A4" s="25" t="s">
        <v>5</v>
      </c>
      <c r="B4" s="26">
        <v>630</v>
      </c>
      <c r="C4" s="3" t="s">
        <v>6</v>
      </c>
      <c r="D4" s="6">
        <f>+B4/60030</f>
        <v>1.0494752623688156E-2</v>
      </c>
      <c r="E4" s="4"/>
      <c r="F4" s="4"/>
      <c r="G4" s="4"/>
    </row>
    <row r="5" spans="1:7" x14ac:dyDescent="0.25">
      <c r="A5" s="25" t="s">
        <v>7</v>
      </c>
      <c r="B5" s="26" t="s">
        <v>8</v>
      </c>
      <c r="C5" s="3" t="s">
        <v>9</v>
      </c>
      <c r="D5" s="5" t="s">
        <v>10</v>
      </c>
      <c r="E5" s="4"/>
      <c r="F5" s="4"/>
      <c r="G5" s="4"/>
    </row>
    <row r="6" spans="1:7" x14ac:dyDescent="0.25">
      <c r="A6" s="25" t="s">
        <v>397</v>
      </c>
      <c r="B6" s="5">
        <v>13</v>
      </c>
      <c r="C6" s="15">
        <f>+B6/D4</f>
        <v>1238.7142857142858</v>
      </c>
      <c r="D6" s="16">
        <f>+C6/D3</f>
        <v>1238.7142857142858</v>
      </c>
      <c r="E6" s="4"/>
      <c r="F6" s="4" t="s">
        <v>349</v>
      </c>
      <c r="G6" s="4"/>
    </row>
    <row r="7" spans="1:7" x14ac:dyDescent="0.25">
      <c r="A7" s="25" t="s">
        <v>398</v>
      </c>
      <c r="B7" s="5">
        <v>28</v>
      </c>
      <c r="C7" s="15">
        <f>+B7/D4</f>
        <v>2668</v>
      </c>
      <c r="D7" s="16">
        <f>+C7/D3</f>
        <v>2668</v>
      </c>
      <c r="E7" s="4"/>
      <c r="F7" s="4" t="s">
        <v>350</v>
      </c>
      <c r="G7" s="4"/>
    </row>
    <row r="8" spans="1:7" x14ac:dyDescent="0.25">
      <c r="A8" s="25" t="s">
        <v>399</v>
      </c>
      <c r="B8" s="5">
        <v>4</v>
      </c>
      <c r="C8" s="15">
        <f>+B8/D4</f>
        <v>381.14285714285711</v>
      </c>
      <c r="D8" s="16">
        <f>+C8/D3</f>
        <v>381.14285714285711</v>
      </c>
      <c r="E8" s="4"/>
      <c r="F8" s="4" t="s">
        <v>351</v>
      </c>
      <c r="G8" s="4"/>
    </row>
    <row r="9" spans="1:7" x14ac:dyDescent="0.25">
      <c r="A9" s="25" t="s">
        <v>223</v>
      </c>
      <c r="B9" s="5">
        <v>1</v>
      </c>
      <c r="C9" s="15">
        <f>+B9/D4</f>
        <v>95.285714285714278</v>
      </c>
      <c r="D9" s="16">
        <f>+C9/D3</f>
        <v>95.285714285714278</v>
      </c>
      <c r="E9" s="4"/>
      <c r="F9" s="25" t="s">
        <v>223</v>
      </c>
      <c r="G9" s="4"/>
    </row>
    <row r="10" spans="1:7" x14ac:dyDescent="0.25">
      <c r="A10" s="25" t="s">
        <v>400</v>
      </c>
      <c r="B10" s="5">
        <v>7</v>
      </c>
      <c r="C10" s="15">
        <f>+B10/D4</f>
        <v>667</v>
      </c>
      <c r="D10" s="16">
        <f>+C10/D3</f>
        <v>667</v>
      </c>
      <c r="E10" s="4"/>
      <c r="F10" s="4" t="s">
        <v>352</v>
      </c>
      <c r="G10" s="4"/>
    </row>
    <row r="11" spans="1:7" x14ac:dyDescent="0.25">
      <c r="A11" s="25" t="s">
        <v>224</v>
      </c>
      <c r="B11" s="5">
        <v>43</v>
      </c>
      <c r="C11" s="15">
        <f>+B11/D4</f>
        <v>4097.2857142857138</v>
      </c>
      <c r="D11" s="16">
        <f>+C11/D3</f>
        <v>4097.2857142857138</v>
      </c>
      <c r="E11" s="4"/>
      <c r="F11" s="25" t="s">
        <v>409</v>
      </c>
      <c r="G11" s="4"/>
    </row>
    <row r="12" spans="1:7" x14ac:dyDescent="0.25">
      <c r="A12" s="25" t="s">
        <v>225</v>
      </c>
      <c r="B12" s="5">
        <v>1</v>
      </c>
      <c r="C12" s="15">
        <f>+B12/D4</f>
        <v>95.285714285714278</v>
      </c>
      <c r="D12" s="16">
        <f>+C12/D3</f>
        <v>95.285714285714278</v>
      </c>
      <c r="E12" s="4"/>
      <c r="F12" s="25" t="s">
        <v>225</v>
      </c>
      <c r="G12" s="4"/>
    </row>
    <row r="13" spans="1:7" x14ac:dyDescent="0.25">
      <c r="A13" s="25" t="s">
        <v>407</v>
      </c>
      <c r="B13" s="5">
        <v>1</v>
      </c>
      <c r="C13" s="15">
        <f>+B13/D4</f>
        <v>95.285714285714278</v>
      </c>
      <c r="D13" s="16">
        <f>+C13/D3</f>
        <v>95.285714285714278</v>
      </c>
      <c r="E13" s="4"/>
      <c r="F13" s="25" t="s">
        <v>407</v>
      </c>
      <c r="G13" s="4"/>
    </row>
    <row r="14" spans="1:7" x14ac:dyDescent="0.25">
      <c r="A14" s="25" t="s">
        <v>220</v>
      </c>
      <c r="B14" s="5">
        <v>11</v>
      </c>
      <c r="C14" s="15">
        <f>+B14/D4</f>
        <v>1048.1428571428571</v>
      </c>
      <c r="D14" s="16">
        <f>+C14/D3</f>
        <v>1048.1428571428571</v>
      </c>
      <c r="E14" s="4"/>
      <c r="F14" s="4"/>
      <c r="G14" s="4"/>
    </row>
    <row r="15" spans="1:7" x14ac:dyDescent="0.25">
      <c r="A15" s="25" t="s">
        <v>403</v>
      </c>
      <c r="B15" s="5">
        <v>4</v>
      </c>
      <c r="C15" s="15">
        <f>+B15/D4</f>
        <v>381.14285714285711</v>
      </c>
      <c r="D15" s="16">
        <f>+C15/D3</f>
        <v>381.14285714285711</v>
      </c>
      <c r="E15" s="4"/>
      <c r="F15" s="4" t="s">
        <v>353</v>
      </c>
      <c r="G15" s="4"/>
    </row>
    <row r="16" spans="1:7" x14ac:dyDescent="0.25">
      <c r="A16" s="25" t="s">
        <v>226</v>
      </c>
      <c r="B16" s="5">
        <v>7</v>
      </c>
      <c r="C16" s="15">
        <f>+B16/D4</f>
        <v>667</v>
      </c>
      <c r="D16" s="16">
        <f>+C16/D3</f>
        <v>667</v>
      </c>
      <c r="E16" s="4"/>
      <c r="F16" s="4" t="s">
        <v>354</v>
      </c>
      <c r="G16" s="4"/>
    </row>
    <row r="17" spans="1:7" x14ac:dyDescent="0.25">
      <c r="A17" s="25" t="s">
        <v>402</v>
      </c>
      <c r="B17" s="5">
        <v>3</v>
      </c>
      <c r="C17" s="15">
        <f>+B17/D4</f>
        <v>285.85714285714283</v>
      </c>
      <c r="D17" s="16">
        <f>+C17/D3</f>
        <v>285.85714285714283</v>
      </c>
      <c r="E17" s="4"/>
      <c r="F17" s="4" t="s">
        <v>355</v>
      </c>
      <c r="G17" s="4"/>
    </row>
    <row r="18" spans="1:7" x14ac:dyDescent="0.25">
      <c r="A18" s="25" t="s">
        <v>227</v>
      </c>
      <c r="B18" s="5">
        <v>6</v>
      </c>
      <c r="C18" s="15">
        <f>+B18/D4</f>
        <v>571.71428571428567</v>
      </c>
      <c r="D18" s="16">
        <f>+C18/D3</f>
        <v>571.71428571428567</v>
      </c>
      <c r="E18" s="4"/>
      <c r="F18" s="4" t="s">
        <v>227</v>
      </c>
      <c r="G18" s="4"/>
    </row>
    <row r="19" spans="1:7" x14ac:dyDescent="0.25">
      <c r="A19" s="25" t="s">
        <v>32</v>
      </c>
      <c r="B19" s="5">
        <v>7</v>
      </c>
      <c r="C19" s="15">
        <f>+B19/D4</f>
        <v>667</v>
      </c>
      <c r="D19" s="16">
        <f>+C19/D3</f>
        <v>667</v>
      </c>
      <c r="E19" s="4"/>
      <c r="F19" s="4"/>
      <c r="G19" s="4"/>
    </row>
    <row r="20" spans="1:7" x14ac:dyDescent="0.25">
      <c r="A20" s="25" t="s">
        <v>228</v>
      </c>
      <c r="B20" s="5">
        <v>3</v>
      </c>
      <c r="C20" s="15">
        <f>+B20/D4</f>
        <v>285.85714285714283</v>
      </c>
      <c r="D20" s="16">
        <f>+C20/D3</f>
        <v>285.85714285714283</v>
      </c>
      <c r="E20" s="4"/>
      <c r="F20" s="4" t="s">
        <v>228</v>
      </c>
      <c r="G20" s="4"/>
    </row>
    <row r="21" spans="1:7" x14ac:dyDescent="0.25">
      <c r="A21" s="25" t="s">
        <v>401</v>
      </c>
      <c r="B21" s="5">
        <v>4</v>
      </c>
      <c r="C21" s="15">
        <f>+B21/D4</f>
        <v>381.14285714285711</v>
      </c>
      <c r="D21" s="16">
        <f>+C21/D3</f>
        <v>381.14285714285711</v>
      </c>
      <c r="E21" s="4"/>
      <c r="F21" s="4" t="s">
        <v>356</v>
      </c>
      <c r="G21" s="4"/>
    </row>
    <row r="22" spans="1:7" x14ac:dyDescent="0.25">
      <c r="A22" s="25" t="s">
        <v>229</v>
      </c>
      <c r="B22" s="5">
        <v>5</v>
      </c>
      <c r="C22" s="15">
        <f>+B22/D4</f>
        <v>476.42857142857139</v>
      </c>
      <c r="D22" s="16">
        <f>+C22/D3</f>
        <v>476.42857142857139</v>
      </c>
      <c r="E22" s="4"/>
      <c r="F22" s="4"/>
      <c r="G22" s="4"/>
    </row>
    <row r="23" spans="1:7" x14ac:dyDescent="0.25">
      <c r="A23" s="25" t="s">
        <v>396</v>
      </c>
      <c r="B23" s="5">
        <v>8</v>
      </c>
      <c r="C23" s="15">
        <f>+B23/D4</f>
        <v>762.28571428571422</v>
      </c>
      <c r="D23" s="16">
        <f>+C23/D3</f>
        <v>762.28571428571422</v>
      </c>
      <c r="E23" s="4"/>
      <c r="F23" s="4"/>
      <c r="G23" s="4"/>
    </row>
    <row r="24" spans="1:7" x14ac:dyDescent="0.25">
      <c r="A24" s="25" t="s">
        <v>209</v>
      </c>
      <c r="B24" s="5">
        <v>12</v>
      </c>
      <c r="C24" s="15">
        <f>+B24/D4</f>
        <v>1143.4285714285713</v>
      </c>
      <c r="D24" s="16">
        <f>+C24/D3</f>
        <v>1143.4285714285713</v>
      </c>
      <c r="E24" s="4"/>
      <c r="F24" s="4"/>
      <c r="G24" s="4"/>
    </row>
    <row r="25" spans="1:7" x14ac:dyDescent="0.25">
      <c r="A25" s="25" t="s">
        <v>230</v>
      </c>
      <c r="B25" s="5">
        <v>7</v>
      </c>
      <c r="C25" s="15">
        <f>+B25/D4</f>
        <v>667</v>
      </c>
      <c r="D25" s="16">
        <f>+C25/D3</f>
        <v>667</v>
      </c>
      <c r="E25" s="4"/>
      <c r="F25" s="4" t="s">
        <v>230</v>
      </c>
      <c r="G25" s="4"/>
    </row>
    <row r="26" spans="1:7" x14ac:dyDescent="0.25">
      <c r="A26" s="25" t="s">
        <v>231</v>
      </c>
      <c r="B26" s="5">
        <v>2</v>
      </c>
      <c r="C26" s="15">
        <f>+B26/D4</f>
        <v>190.57142857142856</v>
      </c>
      <c r="D26" s="16">
        <f>+C26/D3</f>
        <v>190.57142857142856</v>
      </c>
      <c r="E26" s="4"/>
      <c r="F26" s="4"/>
      <c r="G26" s="4"/>
    </row>
    <row r="27" spans="1:7" x14ac:dyDescent="0.25">
      <c r="A27" s="25" t="s">
        <v>26</v>
      </c>
      <c r="B27" s="5">
        <v>5</v>
      </c>
      <c r="C27" s="15">
        <f>+B27/D4</f>
        <v>476.42857142857139</v>
      </c>
      <c r="D27" s="16">
        <f>+C27/D3</f>
        <v>476.42857142857139</v>
      </c>
      <c r="E27" s="4"/>
      <c r="F27" s="4"/>
      <c r="G27" s="4"/>
    </row>
    <row r="28" spans="1:7" x14ac:dyDescent="0.25">
      <c r="A28" s="25" t="s">
        <v>408</v>
      </c>
      <c r="B28" s="5">
        <v>3</v>
      </c>
      <c r="C28" s="15">
        <f>+B28/D4</f>
        <v>285.85714285714283</v>
      </c>
      <c r="D28" s="16">
        <f>+C28/D3</f>
        <v>285.85714285714283</v>
      </c>
      <c r="E28" s="4"/>
      <c r="F28" s="4"/>
      <c r="G28" s="4"/>
    </row>
    <row r="29" spans="1:7" x14ac:dyDescent="0.25">
      <c r="A29" s="25" t="s">
        <v>232</v>
      </c>
      <c r="B29" s="5">
        <v>1</v>
      </c>
      <c r="C29" s="15">
        <f>+B29/D4</f>
        <v>95.285714285714278</v>
      </c>
      <c r="D29" s="16">
        <f>+C29/D3</f>
        <v>95.285714285714278</v>
      </c>
      <c r="E29" s="4"/>
      <c r="F29" s="4" t="s">
        <v>357</v>
      </c>
      <c r="G29" s="4"/>
    </row>
    <row r="30" spans="1:7" x14ac:dyDescent="0.25">
      <c r="A30" s="25" t="s">
        <v>233</v>
      </c>
      <c r="B30" s="5">
        <v>1</v>
      </c>
      <c r="C30" s="15">
        <f>+B30/D4</f>
        <v>95.285714285714278</v>
      </c>
      <c r="D30" s="16">
        <f>+C30/D3</f>
        <v>95.285714285714278</v>
      </c>
      <c r="E30" s="4"/>
      <c r="F30" s="4" t="s">
        <v>233</v>
      </c>
      <c r="G30" s="4"/>
    </row>
    <row r="31" spans="1:7" x14ac:dyDescent="0.25">
      <c r="A31" s="25" t="s">
        <v>234</v>
      </c>
      <c r="B31" s="5">
        <v>1</v>
      </c>
      <c r="C31" s="15">
        <f>+B31/D4</f>
        <v>95.285714285714278</v>
      </c>
      <c r="D31" s="16">
        <f>+C31/D3</f>
        <v>95.285714285714278</v>
      </c>
      <c r="E31" s="4"/>
      <c r="F31" s="4" t="s">
        <v>234</v>
      </c>
      <c r="G31" s="4"/>
    </row>
    <row r="32" spans="1:7" x14ac:dyDescent="0.25">
      <c r="A32" s="25" t="s">
        <v>235</v>
      </c>
      <c r="B32" s="5">
        <v>5</v>
      </c>
      <c r="C32" s="15">
        <f>+B32/D4</f>
        <v>476.42857142857139</v>
      </c>
      <c r="D32" s="16">
        <f>+C32/D3</f>
        <v>476.42857142857139</v>
      </c>
      <c r="E32" s="4"/>
      <c r="F32" s="4"/>
      <c r="G32" s="4"/>
    </row>
    <row r="33" spans="1:7" x14ac:dyDescent="0.25">
      <c r="A33" s="25" t="s">
        <v>236</v>
      </c>
      <c r="B33" s="5">
        <v>1</v>
      </c>
      <c r="C33" s="15">
        <f>+B33/D4</f>
        <v>95.285714285714278</v>
      </c>
      <c r="D33" s="16">
        <f>+C33/D3</f>
        <v>95.285714285714278</v>
      </c>
      <c r="E33" s="4"/>
      <c r="F33" s="25" t="s">
        <v>236</v>
      </c>
      <c r="G33" s="4"/>
    </row>
    <row r="34" spans="1:7" x14ac:dyDescent="0.25">
      <c r="A34" s="25" t="s">
        <v>237</v>
      </c>
      <c r="B34" s="5">
        <v>1</v>
      </c>
      <c r="C34" s="15">
        <f>+B34/D4</f>
        <v>95.285714285714278</v>
      </c>
      <c r="D34" s="16">
        <f>+C34/D3</f>
        <v>95.285714285714278</v>
      </c>
      <c r="E34" s="4"/>
      <c r="F34" s="4"/>
      <c r="G34" s="4"/>
    </row>
    <row r="35" spans="1:7" x14ac:dyDescent="0.25">
      <c r="A35" s="25" t="s">
        <v>404</v>
      </c>
      <c r="B35" s="5">
        <v>2</v>
      </c>
      <c r="C35" s="15">
        <f>+B35/D4</f>
        <v>190.57142857142856</v>
      </c>
      <c r="D35" s="16">
        <f>+C35/D3</f>
        <v>190.57142857142856</v>
      </c>
      <c r="E35" s="4"/>
      <c r="F35" s="4" t="s">
        <v>358</v>
      </c>
      <c r="G35" s="4"/>
    </row>
    <row r="36" spans="1:7" x14ac:dyDescent="0.25">
      <c r="A36" s="25" t="s">
        <v>238</v>
      </c>
      <c r="B36" s="5">
        <v>1</v>
      </c>
      <c r="C36" s="15">
        <f>+B36/D4</f>
        <v>95.285714285714278</v>
      </c>
      <c r="D36" s="16">
        <f>+C36/D3</f>
        <v>95.285714285714278</v>
      </c>
      <c r="E36" s="4"/>
      <c r="F36" s="25" t="s">
        <v>238</v>
      </c>
      <c r="G36" s="4"/>
    </row>
    <row r="37" spans="1:7" x14ac:dyDescent="0.25">
      <c r="A37" s="25" t="s">
        <v>239</v>
      </c>
      <c r="B37" s="5">
        <v>1</v>
      </c>
      <c r="C37" s="15">
        <f>+B37/D4</f>
        <v>95.285714285714278</v>
      </c>
      <c r="D37" s="16">
        <f>+C37/D3</f>
        <v>95.285714285714278</v>
      </c>
      <c r="E37" s="4"/>
      <c r="F37" s="25" t="s">
        <v>239</v>
      </c>
      <c r="G37" s="4"/>
    </row>
    <row r="38" spans="1:7" x14ac:dyDescent="0.25">
      <c r="A38" s="25" t="s">
        <v>240</v>
      </c>
      <c r="B38" s="5">
        <v>1</v>
      </c>
      <c r="C38" s="15">
        <f>+B38/D4</f>
        <v>95.285714285714278</v>
      </c>
      <c r="D38" s="16">
        <f>+C38/D3</f>
        <v>95.285714285714278</v>
      </c>
      <c r="E38" s="4"/>
      <c r="F38" s="25" t="s">
        <v>240</v>
      </c>
      <c r="G38" s="4"/>
    </row>
    <row r="39" spans="1:7" x14ac:dyDescent="0.25">
      <c r="A39" s="25" t="s">
        <v>241</v>
      </c>
      <c r="B39" s="5">
        <v>1</v>
      </c>
      <c r="C39" s="15">
        <f>+B39/D4</f>
        <v>95.285714285714278</v>
      </c>
      <c r="D39" s="16">
        <f>+C39/D3</f>
        <v>95.285714285714278</v>
      </c>
      <c r="E39" s="4"/>
      <c r="F39" s="25" t="s">
        <v>241</v>
      </c>
      <c r="G39" s="4"/>
    </row>
    <row r="40" spans="1:7" x14ac:dyDescent="0.25">
      <c r="A40" s="25" t="s">
        <v>40</v>
      </c>
      <c r="B40" s="5">
        <v>1</v>
      </c>
      <c r="C40" s="15">
        <f>+B40/D4</f>
        <v>95.285714285714278</v>
      </c>
      <c r="D40" s="16">
        <f>+C40/D3</f>
        <v>95.285714285714278</v>
      </c>
      <c r="E40" s="4"/>
      <c r="F40" s="4"/>
      <c r="G40" s="4"/>
    </row>
    <row r="41" spans="1:7" x14ac:dyDescent="0.25">
      <c r="A41" s="25" t="s">
        <v>242</v>
      </c>
      <c r="B41" s="5">
        <v>1</v>
      </c>
      <c r="C41" s="15">
        <f>+B41/D4</f>
        <v>95.285714285714278</v>
      </c>
      <c r="D41" s="16">
        <f>+C41/D3</f>
        <v>95.285714285714278</v>
      </c>
      <c r="E41" s="4"/>
      <c r="F41" s="4"/>
      <c r="G41" s="4"/>
    </row>
    <row r="42" spans="1:7" x14ac:dyDescent="0.25">
      <c r="A42" s="25" t="s">
        <v>243</v>
      </c>
      <c r="B42" s="5">
        <v>1</v>
      </c>
      <c r="C42" s="15">
        <f>+B42/D4</f>
        <v>95.285714285714278</v>
      </c>
      <c r="D42" s="16">
        <f>+C42/D3</f>
        <v>95.285714285714278</v>
      </c>
      <c r="E42" s="4"/>
      <c r="F42" s="25" t="s">
        <v>243</v>
      </c>
      <c r="G42" s="4"/>
    </row>
    <row r="43" spans="1:7" x14ac:dyDescent="0.25">
      <c r="A43" s="4"/>
      <c r="B43" s="5"/>
      <c r="C43" s="15">
        <f>+B43/D4</f>
        <v>0</v>
      </c>
      <c r="D43" s="16">
        <f>+C43/D3</f>
        <v>0</v>
      </c>
      <c r="E43" s="4"/>
      <c r="F43" s="4"/>
      <c r="G43" s="4"/>
    </row>
    <row r="44" spans="1:7" x14ac:dyDescent="0.25">
      <c r="A44" s="4"/>
      <c r="B44" s="5"/>
      <c r="C44" s="15">
        <f>+B44/D4</f>
        <v>0</v>
      </c>
      <c r="D44" s="16">
        <f>+C44/D3</f>
        <v>0</v>
      </c>
      <c r="E44" s="4"/>
      <c r="F44" s="4"/>
      <c r="G44" s="4"/>
    </row>
    <row r="45" spans="1:7" x14ac:dyDescent="0.25">
      <c r="B45" s="9"/>
    </row>
    <row r="46" spans="1:7" x14ac:dyDescent="0.25">
      <c r="A46" s="1" t="s">
        <v>45</v>
      </c>
      <c r="B46" s="9">
        <f>+SUM(B6:B45)</f>
        <v>204</v>
      </c>
      <c r="C46" s="10"/>
      <c r="D46" s="11">
        <f>+SUM(D6:D45)</f>
        <v>19438.285714285706</v>
      </c>
    </row>
    <row r="47" spans="1:7" x14ac:dyDescent="0.25">
      <c r="A47" s="1" t="s">
        <v>46</v>
      </c>
      <c r="B47" s="9">
        <f>+COUNT(B6:B45)</f>
        <v>37</v>
      </c>
      <c r="C47" s="10"/>
      <c r="D47" s="8"/>
    </row>
    <row r="48" spans="1:7" x14ac:dyDescent="0.25">
      <c r="B4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Station D1-surface Counts</vt:lpstr>
      <vt:lpstr>Station D1-Surface ImageData</vt:lpstr>
      <vt:lpstr>Station D1-20 meters Counts</vt:lpstr>
      <vt:lpstr>Station D1-20 meters ImageData</vt:lpstr>
      <vt:lpstr>Station D1-40 meters Counts</vt:lpstr>
      <vt:lpstr>Station D1-40 meters ImageData</vt:lpstr>
      <vt:lpstr>Station D1-50 meters Counts</vt:lpstr>
      <vt:lpstr>Station D1-50 meters ImageData</vt:lpstr>
      <vt:lpstr>D1-80m Counts</vt:lpstr>
      <vt:lpstr>D1-80 Images</vt:lpstr>
      <vt:lpstr>D1-100m Counts</vt:lpstr>
      <vt:lpstr>D1-100m Images</vt:lpstr>
      <vt:lpstr>D1-120m Counts</vt:lpstr>
      <vt:lpstr>D1-120m Images </vt:lpstr>
      <vt:lpstr>D1-160m Counts</vt:lpstr>
      <vt:lpstr>D1-160m Images</vt:lpstr>
      <vt:lpstr>D1-200m Counts</vt:lpstr>
      <vt:lpstr>D1-200m Images</vt:lpstr>
      <vt:lpstr>D1-820 Counts</vt:lpstr>
      <vt:lpstr>D1-820 Images</vt:lpstr>
    </vt:vector>
  </TitlesOfParts>
  <Company>Valdosta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 Nienow</dc:creator>
  <cp:lastModifiedBy>Jim Nienow</cp:lastModifiedBy>
  <dcterms:created xsi:type="dcterms:W3CDTF">2012-12-03T18:18:36Z</dcterms:created>
  <dcterms:modified xsi:type="dcterms:W3CDTF">2013-09-08T00:56:40Z</dcterms:modified>
</cp:coreProperties>
</file>