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0" yWindow="1515" windowWidth="13725" windowHeight="12135" tabRatio="858" firstSheet="17" activeTab="19"/>
  </bookViews>
  <sheets>
    <sheet name="Station P1-surface Counts" sheetId="1" r:id="rId1"/>
    <sheet name="Station P1-surface Image Data" sheetId="13" r:id="rId2"/>
    <sheet name="Station P5-surface Counts" sheetId="2" r:id="rId3"/>
    <sheet name="Station P5-surface ImageData" sheetId="23" r:id="rId4"/>
    <sheet name="Station P5-25 meters Counts" sheetId="3" r:id="rId5"/>
    <sheet name="Station P5-25 meters ImageData" sheetId="24" r:id="rId6"/>
    <sheet name="Station P5-48" sheetId="38" r:id="rId7"/>
    <sheet name="Stub 1918" sheetId="28" r:id="rId8"/>
    <sheet name="Station P9-surface Counts" sheetId="4" r:id="rId9"/>
    <sheet name="Station P9-surface Image Data" sheetId="14" r:id="rId10"/>
    <sheet name="Station 9-20 meters Counts" sheetId="5" r:id="rId11"/>
    <sheet name="Station P9-20 meters ImageData" sheetId="15" r:id="rId12"/>
    <sheet name="Station 9-40 meters Counts" sheetId="6" r:id="rId13"/>
    <sheet name="Station P9-40 meters ImageData" sheetId="16" r:id="rId14"/>
    <sheet name="Station 9-60 meters Counts" sheetId="7" r:id="rId15"/>
    <sheet name="Station P9-60 meters ImageData" sheetId="17" r:id="rId16"/>
    <sheet name="Station 9-80 meters Counts" sheetId="8" r:id="rId17"/>
    <sheet name="Station P9-80 meters Image Data" sheetId="18" r:id="rId18"/>
    <sheet name="Station 9-100 meters Counts" sheetId="9" r:id="rId19"/>
    <sheet name="Station P9-100 meters ImageData" sheetId="19" r:id="rId20"/>
    <sheet name="Station 9-120 meters Counts" sheetId="10" r:id="rId21"/>
    <sheet name="Station P9-120 meters ImageData" sheetId="20" r:id="rId22"/>
    <sheet name="Station 9-160 meters Counts" sheetId="11" r:id="rId23"/>
    <sheet name="Station P9-160 meters ImageData" sheetId="21" r:id="rId24"/>
    <sheet name="Station 9-200 meters Counts" sheetId="12" r:id="rId25"/>
    <sheet name="Station P9-200 meters ImageData" sheetId="22" r:id="rId26"/>
  </sheets>
  <calcPr calcId="145621"/>
</workbook>
</file>

<file path=xl/calcChain.xml><?xml version="1.0" encoding="utf-8"?>
<calcChain xmlns="http://schemas.openxmlformats.org/spreadsheetml/2006/main">
  <c r="L28" i="18" l="1"/>
  <c r="L3" i="16" l="1"/>
  <c r="L2" i="16"/>
  <c r="L4" i="16"/>
  <c r="L5" i="16"/>
  <c r="L9" i="15"/>
  <c r="B42" i="38"/>
  <c r="B41" i="38"/>
  <c r="B4" i="38"/>
  <c r="D4" i="38" s="1"/>
  <c r="L30" i="28"/>
  <c r="L29" i="28"/>
  <c r="L28" i="28"/>
  <c r="L27" i="28"/>
  <c r="L26" i="28"/>
  <c r="L25" i="28"/>
  <c r="L24" i="28"/>
  <c r="L23" i="28"/>
  <c r="L22" i="28"/>
  <c r="L21" i="28"/>
  <c r="L20" i="28"/>
  <c r="L19" i="28"/>
  <c r="L18" i="28"/>
  <c r="L17" i="28"/>
  <c r="L16" i="28"/>
  <c r="L15" i="28"/>
  <c r="L14" i="28"/>
  <c r="L13" i="28"/>
  <c r="L12" i="28"/>
  <c r="L11" i="28"/>
  <c r="L10" i="28"/>
  <c r="L9" i="28"/>
  <c r="L8" i="28"/>
  <c r="L7" i="28"/>
  <c r="L6" i="28"/>
  <c r="L5" i="28"/>
  <c r="L4" i="28"/>
  <c r="L3" i="28"/>
  <c r="L2" i="28"/>
  <c r="C39" i="38" l="1"/>
  <c r="D39" i="38" s="1"/>
  <c r="C38" i="38"/>
  <c r="D38" i="38" s="1"/>
  <c r="C37" i="38"/>
  <c r="D37" i="38" s="1"/>
  <c r="C36" i="38"/>
  <c r="D36" i="38" s="1"/>
  <c r="C35" i="38"/>
  <c r="D35" i="38" s="1"/>
  <c r="C34" i="38"/>
  <c r="D34" i="38" s="1"/>
  <c r="C33" i="38"/>
  <c r="D33" i="38" s="1"/>
  <c r="C32" i="38"/>
  <c r="D32" i="38" s="1"/>
  <c r="C31" i="38"/>
  <c r="D31" i="38" s="1"/>
  <c r="C30" i="38"/>
  <c r="D30" i="38" s="1"/>
  <c r="C29" i="38"/>
  <c r="D29" i="38" s="1"/>
  <c r="C28" i="38"/>
  <c r="D28" i="38" s="1"/>
  <c r="C27" i="38"/>
  <c r="D27" i="38" s="1"/>
  <c r="C26" i="38"/>
  <c r="D26" i="38" s="1"/>
  <c r="C25" i="38"/>
  <c r="D25" i="38" s="1"/>
  <c r="C24" i="38"/>
  <c r="D24" i="38" s="1"/>
  <c r="C23" i="38"/>
  <c r="D23" i="38" s="1"/>
  <c r="C22" i="38"/>
  <c r="D22" i="38" s="1"/>
  <c r="C21" i="38"/>
  <c r="D21" i="38" s="1"/>
  <c r="C20" i="38"/>
  <c r="D20" i="38" s="1"/>
  <c r="C19" i="38"/>
  <c r="D19" i="38" s="1"/>
  <c r="C18" i="38"/>
  <c r="D18" i="38" s="1"/>
  <c r="C17" i="38"/>
  <c r="D17" i="38" s="1"/>
  <c r="C16" i="38"/>
  <c r="D16" i="38" s="1"/>
  <c r="C15" i="38"/>
  <c r="D15" i="38" s="1"/>
  <c r="C14" i="38"/>
  <c r="D14" i="38" s="1"/>
  <c r="C13" i="38"/>
  <c r="D13" i="38" s="1"/>
  <c r="C12" i="38"/>
  <c r="D12" i="38" s="1"/>
  <c r="C11" i="38"/>
  <c r="D11" i="38" s="1"/>
  <c r="C10" i="38"/>
  <c r="D10" i="38" s="1"/>
  <c r="C9" i="38"/>
  <c r="D9" i="38" s="1"/>
  <c r="C8" i="38"/>
  <c r="D8" i="38" s="1"/>
  <c r="C7" i="38"/>
  <c r="D7" i="38" s="1"/>
  <c r="C6" i="38"/>
  <c r="D6" i="38" s="1"/>
  <c r="D41" i="38" l="1"/>
  <c r="L83" i="24" l="1"/>
  <c r="L82" i="24"/>
  <c r="L81" i="24"/>
  <c r="L80" i="24"/>
  <c r="L79" i="24"/>
  <c r="L78" i="24"/>
  <c r="L77" i="24"/>
  <c r="L76" i="24"/>
  <c r="L75" i="24"/>
  <c r="L74" i="24"/>
  <c r="L73" i="24"/>
  <c r="L72" i="24"/>
  <c r="L71" i="24"/>
  <c r="L70" i="24"/>
  <c r="L69" i="24"/>
  <c r="L68" i="24"/>
  <c r="L67" i="24"/>
  <c r="L66" i="24"/>
  <c r="L65" i="24"/>
  <c r="L64" i="24"/>
  <c r="L63" i="24"/>
  <c r="L62" i="24"/>
  <c r="L61" i="24"/>
  <c r="L60" i="24"/>
  <c r="L59" i="24"/>
  <c r="L58" i="24"/>
  <c r="L57" i="24"/>
  <c r="L56" i="24"/>
  <c r="L55" i="24"/>
  <c r="L54" i="24"/>
  <c r="L53" i="24"/>
  <c r="L52" i="24"/>
  <c r="L51" i="24"/>
  <c r="L50" i="24"/>
  <c r="L49" i="24"/>
  <c r="L48" i="24"/>
  <c r="L47" i="24"/>
  <c r="L46" i="24"/>
  <c r="L45" i="24"/>
  <c r="L44" i="24"/>
  <c r="L43" i="24"/>
  <c r="L42" i="24"/>
  <c r="L41" i="24"/>
  <c r="L40" i="24"/>
  <c r="L39" i="24"/>
  <c r="L38" i="24"/>
  <c r="L37" i="24"/>
  <c r="L36" i="24"/>
  <c r="L35" i="24"/>
  <c r="L34" i="24"/>
  <c r="L33" i="24"/>
  <c r="L32" i="24"/>
  <c r="L31" i="24"/>
  <c r="L30" i="24"/>
  <c r="L29" i="24"/>
  <c r="L28" i="24"/>
  <c r="L27" i="24"/>
  <c r="L26" i="24"/>
  <c r="L25" i="24"/>
  <c r="L24" i="24"/>
  <c r="L23" i="24"/>
  <c r="L22" i="24"/>
  <c r="L21" i="24"/>
  <c r="L20" i="24"/>
  <c r="L19" i="24"/>
  <c r="L18" i="24"/>
  <c r="L17" i="24"/>
  <c r="L16" i="24"/>
  <c r="L15" i="24"/>
  <c r="L14" i="24"/>
  <c r="L13" i="24"/>
  <c r="L12" i="24"/>
  <c r="L11" i="24"/>
  <c r="L10" i="24"/>
  <c r="L9" i="24"/>
  <c r="L8" i="24"/>
  <c r="L7" i="24"/>
  <c r="L6" i="24"/>
  <c r="L5" i="24"/>
  <c r="L4" i="24"/>
  <c r="L3" i="24"/>
  <c r="L2" i="24"/>
  <c r="L26" i="23"/>
  <c r="L25" i="23"/>
  <c r="L24" i="23"/>
  <c r="L23" i="23"/>
  <c r="L22" i="23"/>
  <c r="L21" i="23"/>
  <c r="L20" i="23"/>
  <c r="L19" i="23"/>
  <c r="L18" i="23"/>
  <c r="L17" i="23"/>
  <c r="L16" i="23"/>
  <c r="L15" i="23"/>
  <c r="L14" i="23"/>
  <c r="L13" i="23"/>
  <c r="L12" i="23"/>
  <c r="L11" i="23"/>
  <c r="L10" i="23"/>
  <c r="L9" i="23"/>
  <c r="L8" i="23"/>
  <c r="L7" i="23"/>
  <c r="L6" i="23"/>
  <c r="L5" i="23"/>
  <c r="L4" i="23"/>
  <c r="L3" i="23"/>
  <c r="L2" i="23"/>
  <c r="L15" i="22"/>
  <c r="L14" i="22"/>
  <c r="L13" i="22"/>
  <c r="L12" i="22"/>
  <c r="L11" i="22"/>
  <c r="L10" i="22"/>
  <c r="L9" i="22"/>
  <c r="L8" i="22"/>
  <c r="L7" i="22"/>
  <c r="L6" i="22"/>
  <c r="L5" i="22"/>
  <c r="L4" i="22"/>
  <c r="L3" i="22"/>
  <c r="L2" i="22"/>
  <c r="L27" i="16"/>
  <c r="L26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L13" i="16"/>
  <c r="L12" i="16"/>
  <c r="L11" i="16"/>
  <c r="L10" i="16"/>
  <c r="L9" i="16"/>
  <c r="L8" i="16"/>
  <c r="L7" i="16"/>
  <c r="L6" i="16"/>
  <c r="L15" i="21"/>
  <c r="L14" i="21"/>
  <c r="L13" i="21"/>
  <c r="L12" i="21"/>
  <c r="L11" i="21"/>
  <c r="L10" i="21"/>
  <c r="L9" i="21"/>
  <c r="L8" i="21"/>
  <c r="L7" i="21"/>
  <c r="L6" i="21"/>
  <c r="L5" i="21"/>
  <c r="L4" i="21"/>
  <c r="L3" i="21"/>
  <c r="L2" i="21"/>
  <c r="L17" i="20"/>
  <c r="L16" i="20"/>
  <c r="L15" i="20"/>
  <c r="L14" i="20"/>
  <c r="L13" i="20"/>
  <c r="L12" i="20"/>
  <c r="L11" i="20"/>
  <c r="L10" i="20"/>
  <c r="L9" i="20"/>
  <c r="L8" i="20"/>
  <c r="L7" i="20"/>
  <c r="L6" i="20"/>
  <c r="L5" i="20"/>
  <c r="L4" i="20"/>
  <c r="L3" i="20"/>
  <c r="L2" i="20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L4" i="19"/>
  <c r="L3" i="19"/>
  <c r="L2" i="19"/>
  <c r="L38" i="18"/>
  <c r="L37" i="18"/>
  <c r="L36" i="18"/>
  <c r="L35" i="18"/>
  <c r="L34" i="18"/>
  <c r="L33" i="18"/>
  <c r="L32" i="18"/>
  <c r="L31" i="18"/>
  <c r="L30" i="18"/>
  <c r="L29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L5" i="18"/>
  <c r="L4" i="18"/>
  <c r="L3" i="18"/>
  <c r="L2" i="18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L3" i="17"/>
  <c r="L2" i="17"/>
  <c r="L28" i="16"/>
  <c r="L8" i="15"/>
  <c r="L7" i="15"/>
  <c r="L6" i="15"/>
  <c r="L5" i="15"/>
  <c r="L4" i="15"/>
  <c r="L3" i="15"/>
  <c r="L2" i="15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3" i="14"/>
  <c r="L2" i="14"/>
  <c r="L60" i="13"/>
  <c r="L59" i="13"/>
  <c r="L58" i="13"/>
  <c r="L57" i="13"/>
  <c r="L56" i="13"/>
  <c r="L55" i="13"/>
  <c r="L54" i="13"/>
  <c r="L53" i="13"/>
  <c r="L52" i="13"/>
  <c r="L51" i="13"/>
  <c r="L50" i="13"/>
  <c r="L49" i="13"/>
  <c r="L48" i="13"/>
  <c r="L47" i="13"/>
  <c r="L46" i="13"/>
  <c r="L45" i="13"/>
  <c r="L44" i="13"/>
  <c r="L43" i="13"/>
  <c r="L42" i="13"/>
  <c r="L41" i="13"/>
  <c r="L40" i="13"/>
  <c r="L39" i="13"/>
  <c r="L38" i="13"/>
  <c r="L37" i="13"/>
  <c r="L36" i="13"/>
  <c r="L35" i="13"/>
  <c r="L34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L5" i="13"/>
  <c r="L4" i="13"/>
  <c r="L3" i="13"/>
  <c r="L2" i="13"/>
  <c r="B26" i="12" l="1"/>
  <c r="B25" i="12"/>
  <c r="D23" i="12"/>
  <c r="D22" i="12"/>
  <c r="D4" i="12"/>
  <c r="C21" i="12" s="1"/>
  <c r="D21" i="12" s="1"/>
  <c r="B26" i="11"/>
  <c r="B25" i="11"/>
  <c r="C11" i="11"/>
  <c r="D11" i="11" s="1"/>
  <c r="C7" i="11"/>
  <c r="D7" i="11" s="1"/>
  <c r="D4" i="11"/>
  <c r="C23" i="11" s="1"/>
  <c r="D23" i="11" s="1"/>
  <c r="B32" i="10"/>
  <c r="B31" i="10"/>
  <c r="D4" i="10"/>
  <c r="C29" i="10" s="1"/>
  <c r="D29" i="10" s="1"/>
  <c r="B34" i="9"/>
  <c r="B33" i="9"/>
  <c r="D4" i="9"/>
  <c r="C31" i="9" s="1"/>
  <c r="D31" i="9" s="1"/>
  <c r="B59" i="8"/>
  <c r="B58" i="8"/>
  <c r="C6" i="8"/>
  <c r="D6" i="8" s="1"/>
  <c r="D4" i="8"/>
  <c r="C56" i="8" s="1"/>
  <c r="D56" i="8" s="1"/>
  <c r="B47" i="7"/>
  <c r="B46" i="7"/>
  <c r="D4" i="7"/>
  <c r="C44" i="7" s="1"/>
  <c r="D44" i="7" s="1"/>
  <c r="B47" i="6"/>
  <c r="B46" i="6"/>
  <c r="D4" i="6"/>
  <c r="C44" i="6" s="1"/>
  <c r="D44" i="6" s="1"/>
  <c r="B25" i="5"/>
  <c r="B24" i="5"/>
  <c r="D4" i="5"/>
  <c r="C22" i="5" s="1"/>
  <c r="D22" i="5" s="1"/>
  <c r="B36" i="4"/>
  <c r="B35" i="4"/>
  <c r="D4" i="4"/>
  <c r="C33" i="4" s="1"/>
  <c r="D33" i="4" s="1"/>
  <c r="B85" i="3"/>
  <c r="B84" i="3"/>
  <c r="D4" i="3"/>
  <c r="C82" i="3" s="1"/>
  <c r="D82" i="3" s="1"/>
  <c r="B34" i="2"/>
  <c r="B33" i="2"/>
  <c r="D4" i="2"/>
  <c r="C31" i="2" s="1"/>
  <c r="D31" i="2" s="1"/>
  <c r="B60" i="1"/>
  <c r="B59" i="1"/>
  <c r="D4" i="1"/>
  <c r="C57" i="1" s="1"/>
  <c r="D57" i="1" s="1"/>
  <c r="C8" i="3" l="1"/>
  <c r="D8" i="3" s="1"/>
  <c r="C7" i="5"/>
  <c r="D7" i="5" s="1"/>
  <c r="C10" i="5"/>
  <c r="D10" i="5" s="1"/>
  <c r="C12" i="5"/>
  <c r="D12" i="5" s="1"/>
  <c r="C15" i="5"/>
  <c r="D15" i="5" s="1"/>
  <c r="C7" i="8"/>
  <c r="D7" i="8" s="1"/>
  <c r="C11" i="8"/>
  <c r="D11" i="8" s="1"/>
  <c r="C8" i="9"/>
  <c r="D8" i="9" s="1"/>
  <c r="C8" i="11"/>
  <c r="D8" i="11" s="1"/>
  <c r="C12" i="11"/>
  <c r="D12" i="11" s="1"/>
  <c r="C7" i="12"/>
  <c r="D7" i="12" s="1"/>
  <c r="C11" i="12"/>
  <c r="D11" i="12" s="1"/>
  <c r="C6" i="2"/>
  <c r="D6" i="2" s="1"/>
  <c r="C7" i="3"/>
  <c r="D7" i="3" s="1"/>
  <c r="C6" i="5"/>
  <c r="D6" i="5" s="1"/>
  <c r="C8" i="5"/>
  <c r="D8" i="5" s="1"/>
  <c r="C11" i="5"/>
  <c r="D11" i="5" s="1"/>
  <c r="C14" i="5"/>
  <c r="D14" i="5" s="1"/>
  <c r="C16" i="5"/>
  <c r="D16" i="5" s="1"/>
  <c r="C10" i="8"/>
  <c r="D10" i="8" s="1"/>
  <c r="C8" i="12"/>
  <c r="D8" i="12" s="1"/>
  <c r="C12" i="12"/>
  <c r="D12" i="12" s="1"/>
  <c r="C7" i="2"/>
  <c r="D7" i="2" s="1"/>
  <c r="C9" i="3"/>
  <c r="D9" i="3" s="1"/>
  <c r="C6" i="4"/>
  <c r="D6" i="4" s="1"/>
  <c r="C9" i="9"/>
  <c r="D9" i="9" s="1"/>
  <c r="C9" i="10"/>
  <c r="D9" i="10" s="1"/>
  <c r="C8" i="2"/>
  <c r="D8" i="2" s="1"/>
  <c r="C6" i="3"/>
  <c r="D6" i="3" s="1"/>
  <c r="C7" i="4"/>
  <c r="D7" i="4" s="1"/>
  <c r="C9" i="5"/>
  <c r="D9" i="5" s="1"/>
  <c r="C13" i="5"/>
  <c r="D13" i="5" s="1"/>
  <c r="C17" i="5"/>
  <c r="D17" i="5" s="1"/>
  <c r="C8" i="8"/>
  <c r="D8" i="8" s="1"/>
  <c r="C12" i="8"/>
  <c r="D12" i="8" s="1"/>
  <c r="C6" i="9"/>
  <c r="D6" i="9" s="1"/>
  <c r="C10" i="9"/>
  <c r="D10" i="9" s="1"/>
  <c r="C6" i="10"/>
  <c r="D6" i="10" s="1"/>
  <c r="C10" i="10"/>
  <c r="D10" i="10" s="1"/>
  <c r="C9" i="11"/>
  <c r="D9" i="11" s="1"/>
  <c r="C13" i="11"/>
  <c r="D13" i="11" s="1"/>
  <c r="C9" i="12"/>
  <c r="D9" i="12" s="1"/>
  <c r="C8" i="4"/>
  <c r="D8" i="4" s="1"/>
  <c r="C9" i="8"/>
  <c r="D9" i="8" s="1"/>
  <c r="C7" i="9"/>
  <c r="D7" i="9" s="1"/>
  <c r="C7" i="10"/>
  <c r="D7" i="10" s="1"/>
  <c r="C11" i="10"/>
  <c r="D11" i="10" s="1"/>
  <c r="C6" i="11"/>
  <c r="D6" i="11" s="1"/>
  <c r="C10" i="11"/>
  <c r="D10" i="11" s="1"/>
  <c r="C14" i="11"/>
  <c r="D14" i="11" s="1"/>
  <c r="C6" i="12"/>
  <c r="D6" i="12" s="1"/>
  <c r="C10" i="12"/>
  <c r="D10" i="12" s="1"/>
  <c r="C8" i="10"/>
  <c r="D8" i="10" s="1"/>
  <c r="C13" i="12"/>
  <c r="D13" i="12" s="1"/>
  <c r="C14" i="12"/>
  <c r="D14" i="12" s="1"/>
  <c r="C15" i="12"/>
  <c r="D15" i="12" s="1"/>
  <c r="C16" i="12"/>
  <c r="D16" i="12" s="1"/>
  <c r="C17" i="12"/>
  <c r="D17" i="12" s="1"/>
  <c r="C18" i="12"/>
  <c r="D18" i="12" s="1"/>
  <c r="C19" i="12"/>
  <c r="D19" i="12" s="1"/>
  <c r="C20" i="12"/>
  <c r="D20" i="12" s="1"/>
  <c r="C15" i="11"/>
  <c r="D15" i="11" s="1"/>
  <c r="C16" i="11"/>
  <c r="D16" i="11" s="1"/>
  <c r="C17" i="11"/>
  <c r="D17" i="11" s="1"/>
  <c r="C18" i="11"/>
  <c r="D18" i="11" s="1"/>
  <c r="C19" i="11"/>
  <c r="D19" i="11" s="1"/>
  <c r="C20" i="11"/>
  <c r="D20" i="11" s="1"/>
  <c r="C21" i="11"/>
  <c r="D21" i="11" s="1"/>
  <c r="C22" i="11"/>
  <c r="D22" i="11" s="1"/>
  <c r="C12" i="10"/>
  <c r="D12" i="10" s="1"/>
  <c r="C13" i="10"/>
  <c r="D13" i="10" s="1"/>
  <c r="C14" i="10"/>
  <c r="D14" i="10" s="1"/>
  <c r="C15" i="10"/>
  <c r="D15" i="10" s="1"/>
  <c r="C16" i="10"/>
  <c r="D16" i="10" s="1"/>
  <c r="C17" i="10"/>
  <c r="D17" i="10" s="1"/>
  <c r="C18" i="10"/>
  <c r="D18" i="10" s="1"/>
  <c r="C19" i="10"/>
  <c r="D19" i="10" s="1"/>
  <c r="C20" i="10"/>
  <c r="D20" i="10" s="1"/>
  <c r="C21" i="10"/>
  <c r="D21" i="10" s="1"/>
  <c r="C22" i="10"/>
  <c r="D22" i="10" s="1"/>
  <c r="C23" i="10"/>
  <c r="D23" i="10" s="1"/>
  <c r="C24" i="10"/>
  <c r="D24" i="10" s="1"/>
  <c r="C25" i="10"/>
  <c r="D25" i="10" s="1"/>
  <c r="C26" i="10"/>
  <c r="D26" i="10" s="1"/>
  <c r="C27" i="10"/>
  <c r="D27" i="10" s="1"/>
  <c r="C28" i="10"/>
  <c r="D28" i="10" s="1"/>
  <c r="C11" i="9"/>
  <c r="D11" i="9" s="1"/>
  <c r="C12" i="9"/>
  <c r="D12" i="9" s="1"/>
  <c r="C13" i="9"/>
  <c r="D13" i="9" s="1"/>
  <c r="C14" i="9"/>
  <c r="D14" i="9" s="1"/>
  <c r="C15" i="9"/>
  <c r="D15" i="9" s="1"/>
  <c r="C16" i="9"/>
  <c r="D16" i="9" s="1"/>
  <c r="C17" i="9"/>
  <c r="D17" i="9" s="1"/>
  <c r="C18" i="9"/>
  <c r="D18" i="9" s="1"/>
  <c r="C19" i="9"/>
  <c r="D19" i="9" s="1"/>
  <c r="C20" i="9"/>
  <c r="D20" i="9" s="1"/>
  <c r="C21" i="9"/>
  <c r="D21" i="9" s="1"/>
  <c r="C22" i="9"/>
  <c r="D22" i="9" s="1"/>
  <c r="C23" i="9"/>
  <c r="D23" i="9" s="1"/>
  <c r="C24" i="9"/>
  <c r="D24" i="9" s="1"/>
  <c r="C25" i="9"/>
  <c r="D25" i="9" s="1"/>
  <c r="C26" i="9"/>
  <c r="D26" i="9" s="1"/>
  <c r="C27" i="9"/>
  <c r="D27" i="9" s="1"/>
  <c r="C28" i="9"/>
  <c r="D28" i="9" s="1"/>
  <c r="C29" i="9"/>
  <c r="D29" i="9" s="1"/>
  <c r="C30" i="9"/>
  <c r="D30" i="9" s="1"/>
  <c r="C13" i="8"/>
  <c r="D13" i="8" s="1"/>
  <c r="C14" i="8"/>
  <c r="D14" i="8" s="1"/>
  <c r="C15" i="8"/>
  <c r="D15" i="8" s="1"/>
  <c r="C16" i="8"/>
  <c r="D16" i="8" s="1"/>
  <c r="C17" i="8"/>
  <c r="D17" i="8" s="1"/>
  <c r="C18" i="8"/>
  <c r="D18" i="8" s="1"/>
  <c r="C19" i="8"/>
  <c r="D19" i="8" s="1"/>
  <c r="C20" i="8"/>
  <c r="D20" i="8" s="1"/>
  <c r="C21" i="8"/>
  <c r="D21" i="8" s="1"/>
  <c r="C22" i="8"/>
  <c r="D22" i="8" s="1"/>
  <c r="C23" i="8"/>
  <c r="D23" i="8" s="1"/>
  <c r="C24" i="8"/>
  <c r="D24" i="8" s="1"/>
  <c r="C25" i="8"/>
  <c r="D25" i="8" s="1"/>
  <c r="C26" i="8"/>
  <c r="D26" i="8" s="1"/>
  <c r="C27" i="8"/>
  <c r="D27" i="8" s="1"/>
  <c r="C28" i="8"/>
  <c r="D28" i="8" s="1"/>
  <c r="C29" i="8"/>
  <c r="D29" i="8" s="1"/>
  <c r="C30" i="8"/>
  <c r="D30" i="8" s="1"/>
  <c r="C31" i="8"/>
  <c r="D31" i="8" s="1"/>
  <c r="C32" i="8"/>
  <c r="D32" i="8" s="1"/>
  <c r="C33" i="8"/>
  <c r="D33" i="8" s="1"/>
  <c r="C34" i="8"/>
  <c r="D34" i="8" s="1"/>
  <c r="C35" i="8"/>
  <c r="D35" i="8" s="1"/>
  <c r="C36" i="8"/>
  <c r="D36" i="8" s="1"/>
  <c r="C37" i="8"/>
  <c r="D37" i="8" s="1"/>
  <c r="C38" i="8"/>
  <c r="D38" i="8" s="1"/>
  <c r="C39" i="8"/>
  <c r="D39" i="8" s="1"/>
  <c r="C40" i="8"/>
  <c r="D40" i="8" s="1"/>
  <c r="C41" i="8"/>
  <c r="D41" i="8" s="1"/>
  <c r="C42" i="8"/>
  <c r="D42" i="8" s="1"/>
  <c r="C43" i="8"/>
  <c r="D43" i="8" s="1"/>
  <c r="C44" i="8"/>
  <c r="D44" i="8" s="1"/>
  <c r="C45" i="8"/>
  <c r="D45" i="8" s="1"/>
  <c r="C46" i="8"/>
  <c r="D46" i="8" s="1"/>
  <c r="C47" i="8"/>
  <c r="D47" i="8" s="1"/>
  <c r="C48" i="8"/>
  <c r="D48" i="8" s="1"/>
  <c r="C49" i="8"/>
  <c r="D49" i="8" s="1"/>
  <c r="C50" i="8"/>
  <c r="D50" i="8" s="1"/>
  <c r="C51" i="8"/>
  <c r="D51" i="8" s="1"/>
  <c r="C52" i="8"/>
  <c r="D52" i="8" s="1"/>
  <c r="C53" i="8"/>
  <c r="D53" i="8" s="1"/>
  <c r="C54" i="8"/>
  <c r="D54" i="8" s="1"/>
  <c r="C55" i="8"/>
  <c r="D55" i="8" s="1"/>
  <c r="C6" i="7"/>
  <c r="D6" i="7" s="1"/>
  <c r="C7" i="7"/>
  <c r="D7" i="7" s="1"/>
  <c r="C8" i="7"/>
  <c r="D8" i="7" s="1"/>
  <c r="C9" i="7"/>
  <c r="D9" i="7" s="1"/>
  <c r="C10" i="7"/>
  <c r="D10" i="7" s="1"/>
  <c r="C11" i="7"/>
  <c r="D11" i="7" s="1"/>
  <c r="C12" i="7"/>
  <c r="D12" i="7" s="1"/>
  <c r="C13" i="7"/>
  <c r="D13" i="7" s="1"/>
  <c r="C14" i="7"/>
  <c r="D14" i="7" s="1"/>
  <c r="C15" i="7"/>
  <c r="D15" i="7" s="1"/>
  <c r="C16" i="7"/>
  <c r="D16" i="7" s="1"/>
  <c r="C17" i="7"/>
  <c r="D17" i="7" s="1"/>
  <c r="C18" i="7"/>
  <c r="D18" i="7" s="1"/>
  <c r="C19" i="7"/>
  <c r="D19" i="7" s="1"/>
  <c r="C20" i="7"/>
  <c r="D20" i="7" s="1"/>
  <c r="C21" i="7"/>
  <c r="D21" i="7" s="1"/>
  <c r="C22" i="7"/>
  <c r="D22" i="7" s="1"/>
  <c r="C23" i="7"/>
  <c r="D23" i="7" s="1"/>
  <c r="C24" i="7"/>
  <c r="D24" i="7" s="1"/>
  <c r="C25" i="7"/>
  <c r="D25" i="7" s="1"/>
  <c r="C26" i="7"/>
  <c r="D26" i="7" s="1"/>
  <c r="C27" i="7"/>
  <c r="D27" i="7" s="1"/>
  <c r="C28" i="7"/>
  <c r="D28" i="7" s="1"/>
  <c r="C29" i="7"/>
  <c r="D29" i="7" s="1"/>
  <c r="C30" i="7"/>
  <c r="D30" i="7" s="1"/>
  <c r="C31" i="7"/>
  <c r="D31" i="7" s="1"/>
  <c r="C32" i="7"/>
  <c r="D32" i="7" s="1"/>
  <c r="C33" i="7"/>
  <c r="D33" i="7" s="1"/>
  <c r="C34" i="7"/>
  <c r="D34" i="7" s="1"/>
  <c r="C35" i="7"/>
  <c r="D35" i="7" s="1"/>
  <c r="C36" i="7"/>
  <c r="D36" i="7" s="1"/>
  <c r="C37" i="7"/>
  <c r="D37" i="7" s="1"/>
  <c r="C38" i="7"/>
  <c r="D38" i="7" s="1"/>
  <c r="C39" i="7"/>
  <c r="D39" i="7" s="1"/>
  <c r="C40" i="7"/>
  <c r="D40" i="7" s="1"/>
  <c r="C41" i="7"/>
  <c r="D41" i="7" s="1"/>
  <c r="C42" i="7"/>
  <c r="D42" i="7" s="1"/>
  <c r="C43" i="7"/>
  <c r="D43" i="7" s="1"/>
  <c r="C6" i="6"/>
  <c r="D6" i="6" s="1"/>
  <c r="C7" i="6"/>
  <c r="D7" i="6" s="1"/>
  <c r="C8" i="6"/>
  <c r="D8" i="6" s="1"/>
  <c r="C9" i="6"/>
  <c r="D9" i="6" s="1"/>
  <c r="C10" i="6"/>
  <c r="D10" i="6" s="1"/>
  <c r="C11" i="6"/>
  <c r="D11" i="6" s="1"/>
  <c r="C12" i="6"/>
  <c r="D12" i="6" s="1"/>
  <c r="C13" i="6"/>
  <c r="D13" i="6" s="1"/>
  <c r="C14" i="6"/>
  <c r="D14" i="6" s="1"/>
  <c r="C15" i="6"/>
  <c r="D15" i="6" s="1"/>
  <c r="C16" i="6"/>
  <c r="D16" i="6" s="1"/>
  <c r="C17" i="6"/>
  <c r="D17" i="6" s="1"/>
  <c r="C18" i="6"/>
  <c r="D18" i="6" s="1"/>
  <c r="C19" i="6"/>
  <c r="D19" i="6" s="1"/>
  <c r="C20" i="6"/>
  <c r="D20" i="6" s="1"/>
  <c r="C21" i="6"/>
  <c r="D21" i="6" s="1"/>
  <c r="C22" i="6"/>
  <c r="D22" i="6" s="1"/>
  <c r="C23" i="6"/>
  <c r="D23" i="6" s="1"/>
  <c r="C24" i="6"/>
  <c r="D24" i="6" s="1"/>
  <c r="C25" i="6"/>
  <c r="D25" i="6" s="1"/>
  <c r="C26" i="6"/>
  <c r="D26" i="6" s="1"/>
  <c r="C27" i="6"/>
  <c r="D27" i="6" s="1"/>
  <c r="C28" i="6"/>
  <c r="D28" i="6" s="1"/>
  <c r="C29" i="6"/>
  <c r="D29" i="6" s="1"/>
  <c r="C30" i="6"/>
  <c r="D30" i="6" s="1"/>
  <c r="C31" i="6"/>
  <c r="D31" i="6" s="1"/>
  <c r="C32" i="6"/>
  <c r="D32" i="6" s="1"/>
  <c r="C33" i="6"/>
  <c r="D33" i="6" s="1"/>
  <c r="C34" i="6"/>
  <c r="D34" i="6" s="1"/>
  <c r="C35" i="6"/>
  <c r="D35" i="6" s="1"/>
  <c r="C36" i="6"/>
  <c r="D36" i="6" s="1"/>
  <c r="C37" i="6"/>
  <c r="D37" i="6" s="1"/>
  <c r="C38" i="6"/>
  <c r="D38" i="6" s="1"/>
  <c r="C39" i="6"/>
  <c r="D39" i="6" s="1"/>
  <c r="C40" i="6"/>
  <c r="D40" i="6" s="1"/>
  <c r="C41" i="6"/>
  <c r="D41" i="6" s="1"/>
  <c r="C42" i="6"/>
  <c r="D42" i="6" s="1"/>
  <c r="C43" i="6"/>
  <c r="D43" i="6" s="1"/>
  <c r="C18" i="5"/>
  <c r="D18" i="5" s="1"/>
  <c r="C19" i="5"/>
  <c r="D19" i="5" s="1"/>
  <c r="C20" i="5"/>
  <c r="D20" i="5" s="1"/>
  <c r="C21" i="5"/>
  <c r="D21" i="5" s="1"/>
  <c r="C9" i="4"/>
  <c r="D9" i="4" s="1"/>
  <c r="C10" i="4"/>
  <c r="D10" i="4" s="1"/>
  <c r="C11" i="4"/>
  <c r="D11" i="4" s="1"/>
  <c r="C12" i="4"/>
  <c r="D12" i="4" s="1"/>
  <c r="C13" i="4"/>
  <c r="D13" i="4" s="1"/>
  <c r="C14" i="4"/>
  <c r="D14" i="4" s="1"/>
  <c r="C15" i="4"/>
  <c r="D15" i="4" s="1"/>
  <c r="C16" i="4"/>
  <c r="D16" i="4" s="1"/>
  <c r="C17" i="4"/>
  <c r="D17" i="4" s="1"/>
  <c r="C18" i="4"/>
  <c r="D18" i="4" s="1"/>
  <c r="C19" i="4"/>
  <c r="D19" i="4" s="1"/>
  <c r="C20" i="4"/>
  <c r="D20" i="4" s="1"/>
  <c r="C21" i="4"/>
  <c r="D21" i="4" s="1"/>
  <c r="C22" i="4"/>
  <c r="D22" i="4" s="1"/>
  <c r="C23" i="4"/>
  <c r="D23" i="4" s="1"/>
  <c r="C24" i="4"/>
  <c r="D24" i="4" s="1"/>
  <c r="C25" i="4"/>
  <c r="D25" i="4" s="1"/>
  <c r="C26" i="4"/>
  <c r="D26" i="4" s="1"/>
  <c r="C27" i="4"/>
  <c r="D27" i="4" s="1"/>
  <c r="C28" i="4"/>
  <c r="D28" i="4" s="1"/>
  <c r="C29" i="4"/>
  <c r="D29" i="4" s="1"/>
  <c r="C30" i="4"/>
  <c r="D30" i="4" s="1"/>
  <c r="C31" i="4"/>
  <c r="D31" i="4" s="1"/>
  <c r="C32" i="4"/>
  <c r="D32" i="4" s="1"/>
  <c r="C10" i="3"/>
  <c r="D10" i="3" s="1"/>
  <c r="C11" i="3"/>
  <c r="D11" i="3" s="1"/>
  <c r="C12" i="3"/>
  <c r="D12" i="3" s="1"/>
  <c r="C13" i="3"/>
  <c r="D13" i="3" s="1"/>
  <c r="C14" i="3"/>
  <c r="D14" i="3" s="1"/>
  <c r="C15" i="3"/>
  <c r="D15" i="3" s="1"/>
  <c r="C16" i="3"/>
  <c r="D16" i="3" s="1"/>
  <c r="C17" i="3"/>
  <c r="D17" i="3" s="1"/>
  <c r="C18" i="3"/>
  <c r="D18" i="3" s="1"/>
  <c r="C19" i="3"/>
  <c r="D19" i="3" s="1"/>
  <c r="C20" i="3"/>
  <c r="D20" i="3" s="1"/>
  <c r="C21" i="3"/>
  <c r="D21" i="3" s="1"/>
  <c r="C22" i="3"/>
  <c r="D22" i="3" s="1"/>
  <c r="C23" i="3"/>
  <c r="D23" i="3" s="1"/>
  <c r="C24" i="3"/>
  <c r="D24" i="3" s="1"/>
  <c r="C25" i="3"/>
  <c r="D25" i="3" s="1"/>
  <c r="C26" i="3"/>
  <c r="D26" i="3" s="1"/>
  <c r="C27" i="3"/>
  <c r="D27" i="3" s="1"/>
  <c r="C28" i="3"/>
  <c r="D28" i="3" s="1"/>
  <c r="C29" i="3"/>
  <c r="D29" i="3" s="1"/>
  <c r="C30" i="3"/>
  <c r="D30" i="3" s="1"/>
  <c r="C31" i="3"/>
  <c r="D31" i="3" s="1"/>
  <c r="C32" i="3"/>
  <c r="D32" i="3" s="1"/>
  <c r="C33" i="3"/>
  <c r="D33" i="3" s="1"/>
  <c r="C34" i="3"/>
  <c r="D34" i="3" s="1"/>
  <c r="C35" i="3"/>
  <c r="D35" i="3" s="1"/>
  <c r="C36" i="3"/>
  <c r="D36" i="3" s="1"/>
  <c r="C37" i="3"/>
  <c r="D37" i="3" s="1"/>
  <c r="C38" i="3"/>
  <c r="D38" i="3" s="1"/>
  <c r="C39" i="3"/>
  <c r="D39" i="3" s="1"/>
  <c r="C40" i="3"/>
  <c r="D40" i="3" s="1"/>
  <c r="C41" i="3"/>
  <c r="D41" i="3" s="1"/>
  <c r="C42" i="3"/>
  <c r="D42" i="3" s="1"/>
  <c r="C43" i="3"/>
  <c r="D43" i="3" s="1"/>
  <c r="C44" i="3"/>
  <c r="D44" i="3" s="1"/>
  <c r="C45" i="3"/>
  <c r="D45" i="3" s="1"/>
  <c r="C46" i="3"/>
  <c r="D46" i="3" s="1"/>
  <c r="C47" i="3"/>
  <c r="D47" i="3" s="1"/>
  <c r="C48" i="3"/>
  <c r="D48" i="3" s="1"/>
  <c r="C49" i="3"/>
  <c r="D49" i="3" s="1"/>
  <c r="C50" i="3"/>
  <c r="D50" i="3" s="1"/>
  <c r="C51" i="3"/>
  <c r="D51" i="3" s="1"/>
  <c r="C52" i="3"/>
  <c r="D52" i="3" s="1"/>
  <c r="C53" i="3"/>
  <c r="D53" i="3" s="1"/>
  <c r="C54" i="3"/>
  <c r="D54" i="3" s="1"/>
  <c r="C55" i="3"/>
  <c r="D55" i="3" s="1"/>
  <c r="C56" i="3"/>
  <c r="D56" i="3" s="1"/>
  <c r="C57" i="3"/>
  <c r="D57" i="3" s="1"/>
  <c r="C58" i="3"/>
  <c r="D58" i="3" s="1"/>
  <c r="C59" i="3"/>
  <c r="D59" i="3" s="1"/>
  <c r="C60" i="3"/>
  <c r="D60" i="3" s="1"/>
  <c r="C61" i="3"/>
  <c r="D61" i="3" s="1"/>
  <c r="C62" i="3"/>
  <c r="D62" i="3" s="1"/>
  <c r="C63" i="3"/>
  <c r="D63" i="3" s="1"/>
  <c r="C64" i="3"/>
  <c r="D64" i="3" s="1"/>
  <c r="C65" i="3"/>
  <c r="D65" i="3" s="1"/>
  <c r="C66" i="3"/>
  <c r="D66" i="3" s="1"/>
  <c r="C67" i="3"/>
  <c r="D67" i="3" s="1"/>
  <c r="C68" i="3"/>
  <c r="D68" i="3" s="1"/>
  <c r="C69" i="3"/>
  <c r="D69" i="3" s="1"/>
  <c r="C70" i="3"/>
  <c r="D70" i="3" s="1"/>
  <c r="C71" i="3"/>
  <c r="D71" i="3" s="1"/>
  <c r="C72" i="3"/>
  <c r="D72" i="3" s="1"/>
  <c r="C73" i="3"/>
  <c r="D73" i="3" s="1"/>
  <c r="C74" i="3"/>
  <c r="D74" i="3" s="1"/>
  <c r="C75" i="3"/>
  <c r="D75" i="3" s="1"/>
  <c r="C76" i="3"/>
  <c r="D76" i="3" s="1"/>
  <c r="C77" i="3"/>
  <c r="D77" i="3" s="1"/>
  <c r="C78" i="3"/>
  <c r="D78" i="3" s="1"/>
  <c r="C79" i="3"/>
  <c r="D79" i="3" s="1"/>
  <c r="C80" i="3"/>
  <c r="D80" i="3" s="1"/>
  <c r="C81" i="3"/>
  <c r="D81" i="3" s="1"/>
  <c r="C9" i="2"/>
  <c r="D9" i="2" s="1"/>
  <c r="C10" i="2"/>
  <c r="D10" i="2" s="1"/>
  <c r="C11" i="2"/>
  <c r="D11" i="2" s="1"/>
  <c r="C12" i="2"/>
  <c r="D12" i="2" s="1"/>
  <c r="C13" i="2"/>
  <c r="D13" i="2" s="1"/>
  <c r="C14" i="2"/>
  <c r="D14" i="2" s="1"/>
  <c r="C15" i="2"/>
  <c r="D15" i="2" s="1"/>
  <c r="C16" i="2"/>
  <c r="D16" i="2" s="1"/>
  <c r="C17" i="2"/>
  <c r="D17" i="2" s="1"/>
  <c r="C18" i="2"/>
  <c r="D18" i="2" s="1"/>
  <c r="C19" i="2"/>
  <c r="D19" i="2" s="1"/>
  <c r="C20" i="2"/>
  <c r="D20" i="2" s="1"/>
  <c r="C21" i="2"/>
  <c r="D21" i="2" s="1"/>
  <c r="C22" i="2"/>
  <c r="D22" i="2" s="1"/>
  <c r="C23" i="2"/>
  <c r="D23" i="2" s="1"/>
  <c r="C24" i="2"/>
  <c r="D24" i="2" s="1"/>
  <c r="C25" i="2"/>
  <c r="D25" i="2" s="1"/>
  <c r="C26" i="2"/>
  <c r="D26" i="2" s="1"/>
  <c r="C27" i="2"/>
  <c r="D27" i="2" s="1"/>
  <c r="C28" i="2"/>
  <c r="D28" i="2" s="1"/>
  <c r="C29" i="2"/>
  <c r="D29" i="2" s="1"/>
  <c r="C30" i="2"/>
  <c r="D30" i="2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37" i="1"/>
  <c r="D37" i="1" s="1"/>
  <c r="C38" i="1"/>
  <c r="D38" i="1" s="1"/>
  <c r="C39" i="1"/>
  <c r="D39" i="1" s="1"/>
  <c r="C40" i="1"/>
  <c r="D40" i="1" s="1"/>
  <c r="C41" i="1"/>
  <c r="D41" i="1" s="1"/>
  <c r="C42" i="1"/>
  <c r="D42" i="1" s="1"/>
  <c r="C43" i="1"/>
  <c r="D43" i="1" s="1"/>
  <c r="C44" i="1"/>
  <c r="D44" i="1" s="1"/>
  <c r="C45" i="1"/>
  <c r="D45" i="1" s="1"/>
  <c r="C46" i="1"/>
  <c r="D46" i="1" s="1"/>
  <c r="C47" i="1"/>
  <c r="D47" i="1" s="1"/>
  <c r="C48" i="1"/>
  <c r="D48" i="1" s="1"/>
  <c r="C49" i="1"/>
  <c r="D49" i="1" s="1"/>
  <c r="C50" i="1"/>
  <c r="D50" i="1" s="1"/>
  <c r="C51" i="1"/>
  <c r="D51" i="1" s="1"/>
  <c r="C52" i="1"/>
  <c r="D52" i="1" s="1"/>
  <c r="C53" i="1"/>
  <c r="D53" i="1" s="1"/>
  <c r="C54" i="1"/>
  <c r="D54" i="1" s="1"/>
  <c r="C55" i="1"/>
  <c r="D55" i="1" s="1"/>
  <c r="C56" i="1"/>
  <c r="D56" i="1" s="1"/>
  <c r="D33" i="2" l="1"/>
  <c r="D84" i="3"/>
  <c r="D35" i="4"/>
  <c r="D24" i="5"/>
  <c r="D31" i="10"/>
  <c r="D25" i="11"/>
  <c r="D25" i="12"/>
  <c r="D58" i="8"/>
  <c r="D33" i="9"/>
  <c r="D46" i="7"/>
  <c r="D46" i="6"/>
  <c r="D59" i="1"/>
</calcChain>
</file>

<file path=xl/sharedStrings.xml><?xml version="1.0" encoding="utf-8"?>
<sst xmlns="http://schemas.openxmlformats.org/spreadsheetml/2006/main" count="2958" uniqueCount="634">
  <si>
    <t>BP Cruise May 2012</t>
  </si>
  <si>
    <t>Station P1: Bellows Cruise 5-5-2012</t>
  </si>
  <si>
    <t>Stub 1906</t>
  </si>
  <si>
    <t>Depth = surface</t>
  </si>
  <si>
    <t xml:space="preserve">volume (L) = </t>
  </si>
  <si>
    <t>Fields of view =</t>
  </si>
  <si>
    <t xml:space="preserve">% of filter = </t>
  </si>
  <si>
    <t>Species</t>
  </si>
  <si>
    <t>Cells</t>
  </si>
  <si>
    <t>Cells/filter</t>
  </si>
  <si>
    <t>Cells/liter</t>
  </si>
  <si>
    <t>Navicula10613</t>
  </si>
  <si>
    <t>Cocconeis10614</t>
  </si>
  <si>
    <t>Gephyrocapsa10615</t>
  </si>
  <si>
    <t>Achanthes10617</t>
  </si>
  <si>
    <t>Cocconeis10618</t>
  </si>
  <si>
    <t>Emiliana huxleyi</t>
  </si>
  <si>
    <t>Pseudonitzschia10620</t>
  </si>
  <si>
    <t>Cyclotella choctawhatcheeana</t>
  </si>
  <si>
    <t>Cymatosira10622</t>
  </si>
  <si>
    <t>Amphora10623</t>
  </si>
  <si>
    <t>Syracosphaera10624</t>
  </si>
  <si>
    <t>Thalassionema10625</t>
  </si>
  <si>
    <t>Nitzschia10626</t>
  </si>
  <si>
    <t>Achanthes10627</t>
  </si>
  <si>
    <t>Navicula10628</t>
  </si>
  <si>
    <t>Amphora10629</t>
  </si>
  <si>
    <t>Thalassionema10644</t>
  </si>
  <si>
    <t>Amphora10645</t>
  </si>
  <si>
    <t>Achnanthes10647</t>
  </si>
  <si>
    <t>Stomatocyst10648</t>
  </si>
  <si>
    <t>Araphid10649</t>
  </si>
  <si>
    <t>Chaetoceros10650</t>
  </si>
  <si>
    <t>Achnanthes10652</t>
  </si>
  <si>
    <t>Pseudonitzschia10653</t>
  </si>
  <si>
    <t>Anaulus10655</t>
  </si>
  <si>
    <t>Nitzschia10656</t>
  </si>
  <si>
    <t>Chaetoceros10657</t>
  </si>
  <si>
    <t>Cocconeis10658</t>
  </si>
  <si>
    <t>Syracosphaera10659</t>
  </si>
  <si>
    <t>Nitzschia10660</t>
  </si>
  <si>
    <t>Fallacia10661</t>
  </si>
  <si>
    <t>Thalassiosira10662</t>
  </si>
  <si>
    <t>Araphid10663</t>
  </si>
  <si>
    <t>Cocconeis10664</t>
  </si>
  <si>
    <t>Cocconeis10665</t>
  </si>
  <si>
    <t>Nitzschia10666</t>
  </si>
  <si>
    <t>Syracosphaera10667</t>
  </si>
  <si>
    <t>Thalassiosira10668</t>
  </si>
  <si>
    <t>Amphora10669</t>
  </si>
  <si>
    <t>Syndedroid10670</t>
  </si>
  <si>
    <t>Thalassiosira proschkinae</t>
  </si>
  <si>
    <t>Cymatosira10671</t>
  </si>
  <si>
    <t>RostateAraphid10673</t>
  </si>
  <si>
    <t>Chaetoceros10674</t>
  </si>
  <si>
    <t>Araphid10681</t>
  </si>
  <si>
    <t>Fragilaria10682</t>
  </si>
  <si>
    <t>Bacteriastrum10683</t>
  </si>
  <si>
    <t>TOTAL</t>
  </si>
  <si>
    <t>number of species</t>
  </si>
  <si>
    <t>Species identifier</t>
  </si>
  <si>
    <t>Station P5: Bellows Cruise 5-5-12</t>
  </si>
  <si>
    <t>Stub 1916</t>
  </si>
  <si>
    <t>Prorocentrum11233</t>
  </si>
  <si>
    <t>Cylindrotheca11234</t>
  </si>
  <si>
    <t>Rhizosolenia11235</t>
  </si>
  <si>
    <t>coccolith11237</t>
  </si>
  <si>
    <t>Gephyrocapsa11238</t>
  </si>
  <si>
    <t>Nitzschia11239</t>
  </si>
  <si>
    <t>Syracosphaera11240</t>
  </si>
  <si>
    <t>Paulinella11241</t>
  </si>
  <si>
    <t>Nitzschia11242</t>
  </si>
  <si>
    <t>Chaetoceros11243</t>
  </si>
  <si>
    <t>Thalassiosira11244</t>
  </si>
  <si>
    <t>Michaelsarsia11247</t>
  </si>
  <si>
    <t>Helicosphaera11250</t>
  </si>
  <si>
    <t>Minidiscus trioculatus</t>
  </si>
  <si>
    <t>Lorica11252</t>
  </si>
  <si>
    <t>Syracosphaera11253</t>
  </si>
  <si>
    <t>Cerataulina11254</t>
  </si>
  <si>
    <t>Bacteriastrum sp.</t>
  </si>
  <si>
    <t>Umbellosphaera11255</t>
  </si>
  <si>
    <t>spore</t>
  </si>
  <si>
    <t>BP Cruise May 2012--R/V Bellows</t>
  </si>
  <si>
    <t>Stub 1917</t>
  </si>
  <si>
    <t>Amphora11257</t>
  </si>
  <si>
    <t>Amphora11258</t>
  </si>
  <si>
    <t>Diploneis11259</t>
  </si>
  <si>
    <t>Fallacia11260</t>
  </si>
  <si>
    <t>Thalassiosira11261</t>
  </si>
  <si>
    <t>Gephyrocapsa11262</t>
  </si>
  <si>
    <t>lorica11252</t>
  </si>
  <si>
    <t>Coscinodiscus11265</t>
  </si>
  <si>
    <t>Achnanthes11266</t>
  </si>
  <si>
    <t>Nitzschia11627</t>
  </si>
  <si>
    <t>pennate11268</t>
  </si>
  <si>
    <t>naviculoid11269</t>
  </si>
  <si>
    <t>Amphora11270</t>
  </si>
  <si>
    <t>Thalassiosira9155</t>
  </si>
  <si>
    <t>naviculoid girdle-view</t>
  </si>
  <si>
    <t>Nitzschia10473</t>
  </si>
  <si>
    <t>Nitzschia11271</t>
  </si>
  <si>
    <t>Thalassiosira oceanica</t>
  </si>
  <si>
    <t>Cocconeis11272</t>
  </si>
  <si>
    <t>Cocconeis11273</t>
  </si>
  <si>
    <t>Nitzschia11274</t>
  </si>
  <si>
    <t>synedroid11276</t>
  </si>
  <si>
    <t>naviculoid11279</t>
  </si>
  <si>
    <t>Achnanthes11280</t>
  </si>
  <si>
    <t>Amphora11281</t>
  </si>
  <si>
    <t>Cocconeis11282</t>
  </si>
  <si>
    <t>Nitzschia11283</t>
  </si>
  <si>
    <t>Achnanthes11284</t>
  </si>
  <si>
    <t>Thalassionema11330</t>
  </si>
  <si>
    <t>Lyrella11329</t>
  </si>
  <si>
    <t>pennate11328</t>
  </si>
  <si>
    <t>Achnanthales11327</t>
  </si>
  <si>
    <t>Foraminiferan11326</t>
  </si>
  <si>
    <t>Navicula11331</t>
  </si>
  <si>
    <t>Nitzschia11317</t>
  </si>
  <si>
    <t>Coscinodiscus11320</t>
  </si>
  <si>
    <t>Lyrella11322</t>
  </si>
  <si>
    <t>naviculoid11324</t>
  </si>
  <si>
    <t>Chaetoceros11325</t>
  </si>
  <si>
    <t>Chaetoceros11315</t>
  </si>
  <si>
    <t>Syracosphaera8733</t>
  </si>
  <si>
    <t>Navicula11314</t>
  </si>
  <si>
    <t>synedroid11286</t>
  </si>
  <si>
    <t>Cymatosira11287</t>
  </si>
  <si>
    <t>Amphora11289</t>
  </si>
  <si>
    <t>Navicula11290</t>
  </si>
  <si>
    <t>Cocconeis11291</t>
  </si>
  <si>
    <t>Entomoneis11292</t>
  </si>
  <si>
    <t>Cylindrotheca11294</t>
  </si>
  <si>
    <t>Cocconeis11296</t>
  </si>
  <si>
    <t>synedroid11300</t>
  </si>
  <si>
    <t>Amphora11302</t>
  </si>
  <si>
    <t>Prorocentrum10753</t>
  </si>
  <si>
    <t>Nitzschia11303</t>
  </si>
  <si>
    <t>Nitzschia11307</t>
  </si>
  <si>
    <t>Lyrella11306</t>
  </si>
  <si>
    <t>Cocconeis11311</t>
  </si>
  <si>
    <t>Cylindrotheca closterium</t>
  </si>
  <si>
    <t>Nitzshia11338</t>
  </si>
  <si>
    <t>Achnanthes11332</t>
  </si>
  <si>
    <t>Synedra11333</t>
  </si>
  <si>
    <t>Skeletonema costatum</t>
  </si>
  <si>
    <t>Haslea10859</t>
  </si>
  <si>
    <t>Amphora11336</t>
  </si>
  <si>
    <t>Station P9: Bellows Cruise 5-5-2012</t>
  </si>
  <si>
    <t>Stub 1942</t>
  </si>
  <si>
    <t>Prorocentrum balticum ?</t>
  </si>
  <si>
    <t>Chaetoceros10642</t>
  </si>
  <si>
    <t>Chaetoceros10693</t>
  </si>
  <si>
    <t>Gephyrocapsa</t>
  </si>
  <si>
    <t>Cerataulina</t>
  </si>
  <si>
    <t>Chaetoceros10696</t>
  </si>
  <si>
    <t>Syracosphaera10697</t>
  </si>
  <si>
    <t>Guinarda10698</t>
  </si>
  <si>
    <t>Nitzschia10699</t>
  </si>
  <si>
    <t>Rhizosolenia10700</t>
  </si>
  <si>
    <t>Shionodiscus10701</t>
  </si>
  <si>
    <t>Rhizosolenia10702</t>
  </si>
  <si>
    <t>Stub 1943</t>
  </si>
  <si>
    <t>Gephyrocapsa11051</t>
  </si>
  <si>
    <t>Guinardia10695</t>
  </si>
  <si>
    <t>Calyptrosphaera10869</t>
  </si>
  <si>
    <t>Nitzschia11052</t>
  </si>
  <si>
    <t>Corisphaera10896</t>
  </si>
  <si>
    <t>Nitzschia11054</t>
  </si>
  <si>
    <t>Nitzschia11055</t>
  </si>
  <si>
    <t>Dictyosphaera tubifera</t>
  </si>
  <si>
    <t>Corisphaera11056</t>
  </si>
  <si>
    <t>Pseudonitzschia sp.</t>
  </si>
  <si>
    <t>Nitzschia11058</t>
  </si>
  <si>
    <t>Acanthoica10881</t>
  </si>
  <si>
    <t>Number of species</t>
  </si>
  <si>
    <t>Umbellosphaera tenuis</t>
  </si>
  <si>
    <t>Stub 1944</t>
  </si>
  <si>
    <t>Pseudonitzshia sp.</t>
  </si>
  <si>
    <t>Coccolithus pelagicus</t>
  </si>
  <si>
    <t>Leptocylindrus danica</t>
  </si>
  <si>
    <t>Octonarius octactis</t>
  </si>
  <si>
    <t>Thalassiosira9085</t>
  </si>
  <si>
    <t>Prorocentrum10465</t>
  </si>
  <si>
    <t>Syracosphara11063</t>
  </si>
  <si>
    <t>Guinardia11064</t>
  </si>
  <si>
    <t>Guinardia11065</t>
  </si>
  <si>
    <t>Syracosphaera8857</t>
  </si>
  <si>
    <t>Nitzschia10632</t>
  </si>
  <si>
    <t>winged spore</t>
  </si>
  <si>
    <t>Detonula11066</t>
  </si>
  <si>
    <t>Eucampia10964</t>
  </si>
  <si>
    <t>Chaetoceros sp.</t>
  </si>
  <si>
    <t>Calyptrosphaera11067</t>
  </si>
  <si>
    <t>Pseudosolenia calcar-avis</t>
  </si>
  <si>
    <t>Nanoneis haslea</t>
  </si>
  <si>
    <t>Prorocentrum11070</t>
  </si>
  <si>
    <t>Calciosolenia11072</t>
  </si>
  <si>
    <t>Guinardia11073</t>
  </si>
  <si>
    <t>Thalassiosira11074</t>
  </si>
  <si>
    <t>Thalassiosira11076</t>
  </si>
  <si>
    <t>Gephyrocapsa11077</t>
  </si>
  <si>
    <t>Algirosphaera11078</t>
  </si>
  <si>
    <t>Chaetoceros11080</t>
  </si>
  <si>
    <t>Algirosphaera10972</t>
  </si>
  <si>
    <t>Rhizosolenia11081</t>
  </si>
  <si>
    <t>Stub 1945</t>
  </si>
  <si>
    <t>Pseudonitzschia11089</t>
  </si>
  <si>
    <t>Algirosphaera11090</t>
  </si>
  <si>
    <t>Emiliana huxleyii</t>
  </si>
  <si>
    <t>Gephyrocapsa 11091</t>
  </si>
  <si>
    <t>Chaetoceros11093</t>
  </si>
  <si>
    <t>Acanthoica11094</t>
  </si>
  <si>
    <t>Bacteriastrum11095</t>
  </si>
  <si>
    <t>Fragilariopsis11096</t>
  </si>
  <si>
    <t>Cerataulina sp.</t>
  </si>
  <si>
    <t>Nitzschia9128</t>
  </si>
  <si>
    <t>Thalassiosira11101</t>
  </si>
  <si>
    <t>Gephyrocapsa11102</t>
  </si>
  <si>
    <t>Nitzschia9006</t>
  </si>
  <si>
    <t>Gruinardia flaccida</t>
  </si>
  <si>
    <t>Florisphaera11103</t>
  </si>
  <si>
    <t>Thalassiosira11104</t>
  </si>
  <si>
    <t>Chaetoceros decipiens</t>
  </si>
  <si>
    <t>*Thalassiosira monoporocylus</t>
  </si>
  <si>
    <t>Chaetoceros11107</t>
  </si>
  <si>
    <t>Calciosolenia8954</t>
  </si>
  <si>
    <t>Gephyrocapsa8897</t>
  </si>
  <si>
    <t>Michaelsarsia11108</t>
  </si>
  <si>
    <t>Umbilicosphaera11109</t>
  </si>
  <si>
    <t>Pseudonnitzschia11111</t>
  </si>
  <si>
    <t>Thalassionema frauenfeldii</t>
  </si>
  <si>
    <t>Nitzschia9154</t>
  </si>
  <si>
    <t>Species identifer</t>
  </si>
  <si>
    <t>*Gelatinous colony</t>
  </si>
  <si>
    <t>Stub 1946</t>
  </si>
  <si>
    <t>Algirosphaera11112</t>
  </si>
  <si>
    <t>Thalassiosira11113</t>
  </si>
  <si>
    <t>Nitzschia11114</t>
  </si>
  <si>
    <t>Lauderia11117</t>
  </si>
  <si>
    <t>Thalassiosira11118</t>
  </si>
  <si>
    <t>Chaetoceros11122</t>
  </si>
  <si>
    <t>Chaetoceros11123</t>
  </si>
  <si>
    <t>Haslea10994</t>
  </si>
  <si>
    <t>Nitzschia9832</t>
  </si>
  <si>
    <t>Thalassiosira11124</t>
  </si>
  <si>
    <t>Nitzschia9056</t>
  </si>
  <si>
    <t>Shionodiscus oestrupii</t>
  </si>
  <si>
    <t>Nitzschia11125</t>
  </si>
  <si>
    <t>Nitzschia11128</t>
  </si>
  <si>
    <t>Fragilaria11132</t>
  </si>
  <si>
    <t>Rhizosolenia11133</t>
  </si>
  <si>
    <t>Algirosphaera10979</t>
  </si>
  <si>
    <t>Chaetoceros11147</t>
  </si>
  <si>
    <t>Corethron11146</t>
  </si>
  <si>
    <t>Poricalyptra11142</t>
  </si>
  <si>
    <t>Actinocyclus11136</t>
  </si>
  <si>
    <t>Thalassiosira diprorocyclus</t>
  </si>
  <si>
    <t>Nitzschia11135</t>
  </si>
  <si>
    <t>Rhizosolenia11140</t>
  </si>
  <si>
    <t>Diploneis sp.</t>
  </si>
  <si>
    <t>Stub 1947</t>
  </si>
  <si>
    <t>Syracosphaera11153</t>
  </si>
  <si>
    <t>Thorosphaera11154</t>
  </si>
  <si>
    <t>Nitzschia11155</t>
  </si>
  <si>
    <t>Nitzschia10044</t>
  </si>
  <si>
    <t>Algirosphaera11159</t>
  </si>
  <si>
    <t>Thalassiosira11160</t>
  </si>
  <si>
    <t>Nitzschia9107</t>
  </si>
  <si>
    <t>Minidiscus chilensis</t>
  </si>
  <si>
    <t>Pseudonitzschia11162</t>
  </si>
  <si>
    <t>Thalassiosira11165</t>
  </si>
  <si>
    <t>Nitzschia11169</t>
  </si>
  <si>
    <t>Stub 1948</t>
  </si>
  <si>
    <t>Neodelphineis indica</t>
  </si>
  <si>
    <t>Diploneis11173</t>
  </si>
  <si>
    <t>Nitzschia9025</t>
  </si>
  <si>
    <t>spore11174</t>
  </si>
  <si>
    <t>Umbilicosphaera10528</t>
  </si>
  <si>
    <t>Thalassiosira11175</t>
  </si>
  <si>
    <t>Nitzschia11179</t>
  </si>
  <si>
    <t>Thalassiosira11183</t>
  </si>
  <si>
    <t>Eucampia sp.</t>
  </si>
  <si>
    <t>Nitzschia11185</t>
  </si>
  <si>
    <t>Thalassiosira11187</t>
  </si>
  <si>
    <t>Nitzschia sp (girdle)</t>
  </si>
  <si>
    <t>Thalassiosira 11188</t>
  </si>
  <si>
    <t>Stub 1949</t>
  </si>
  <si>
    <t>Pseudonitzschia11194</t>
  </si>
  <si>
    <t>Nitzschia11195</t>
  </si>
  <si>
    <t>Nitzschia11196</t>
  </si>
  <si>
    <t>silicoflagellate11199</t>
  </si>
  <si>
    <t>Thalassiosira11200</t>
  </si>
  <si>
    <t>Nitzschia10468</t>
  </si>
  <si>
    <t>Nitzschia11201</t>
  </si>
  <si>
    <t>Nitzschia10718</t>
  </si>
  <si>
    <t>Diploneis11204</t>
  </si>
  <si>
    <t>Stub 1950</t>
  </si>
  <si>
    <t>Protozoan9921</t>
  </si>
  <si>
    <t>Nitzschia11215</t>
  </si>
  <si>
    <t>Thalassiosira monoporocyclus</t>
  </si>
  <si>
    <t>Nitzschia11216</t>
  </si>
  <si>
    <t>Thalassiosira11221</t>
  </si>
  <si>
    <t>Nitzschia11223</t>
  </si>
  <si>
    <t>Thalassiosira11224</t>
  </si>
  <si>
    <t>Neodelphineis11225</t>
  </si>
  <si>
    <t>Paralia11226</t>
  </si>
  <si>
    <t>Associated image files (from filter)</t>
  </si>
  <si>
    <t>Navicula 10613</t>
  </si>
  <si>
    <t xml:space="preserve">Paulinella ovalis </t>
  </si>
  <si>
    <t>Paulinella10616</t>
  </si>
  <si>
    <t>RostrateAraphid10673</t>
  </si>
  <si>
    <t>Florisphaera11222</t>
  </si>
  <si>
    <t>Paralia sulcata</t>
  </si>
  <si>
    <t>Thalassiosira11143</t>
  </si>
  <si>
    <t>Nitzschia11114, Nitzschia11114a,Nitzschia11114b</t>
  </si>
  <si>
    <t>Thalassiosira11118, Thalassiosira11118a, Thalassiosira11118b</t>
  </si>
  <si>
    <t>Nitzschia11125, Nitzschia11125a</t>
  </si>
  <si>
    <t>Nanoneis11127</t>
  </si>
  <si>
    <t>Nitzschia11128, Nitzschia11128a, Nitzschia11128b</t>
  </si>
  <si>
    <t>Gephyrocapsa11148</t>
  </si>
  <si>
    <t>Thalassiosira11139</t>
  </si>
  <si>
    <t>Fragilariopsis11096, Fragilariopsis11096a, Fragilariopsis11096b, Fragilariopsis11096c</t>
  </si>
  <si>
    <t>Chaetoceros11134</t>
  </si>
  <si>
    <t>Guinardia cf. delicatula</t>
  </si>
  <si>
    <t>Guinardia11092</t>
  </si>
  <si>
    <t>Chaetoceros atlanticus</t>
  </si>
  <si>
    <t>Chaetoceros11105, Chaetoceros11105a</t>
  </si>
  <si>
    <t>Guinarida11064</t>
  </si>
  <si>
    <t>Umbilicosphaera11109, Umbilicosphaera11109a</t>
  </si>
  <si>
    <t>Michaelsarsia11068</t>
  </si>
  <si>
    <t>Michaelsarsia11068, Michaelsarsia11068a</t>
  </si>
  <si>
    <t>Umbellosphaera11053</t>
  </si>
  <si>
    <t>Pseudonitzschia10687</t>
  </si>
  <si>
    <t>Pseudonitzschia10687, Pseudonitzschia10687a, Pseudonitzschia10687b</t>
  </si>
  <si>
    <t>Leptocylindrus10690</t>
  </si>
  <si>
    <t>Proboscia10694</t>
  </si>
  <si>
    <t>Proboscia alata</t>
  </si>
  <si>
    <t>Corethron criophilum</t>
  </si>
  <si>
    <t>Fragilariopsis10621</t>
  </si>
  <si>
    <t>Fragilariopsis pseudonana</t>
  </si>
  <si>
    <t>Nitzschia10988</t>
  </si>
  <si>
    <t>Depth = 200 meters</t>
  </si>
  <si>
    <t>Depth = 160 meters</t>
  </si>
  <si>
    <t>Depth = 120 meters</t>
  </si>
  <si>
    <t>Depth = 100 meters</t>
  </si>
  <si>
    <t>Depth = 80 meters</t>
  </si>
  <si>
    <t>Depth = 60 meters</t>
  </si>
  <si>
    <t>Depth = 40 meters</t>
  </si>
  <si>
    <t>Depth = 20 meters</t>
  </si>
  <si>
    <t>Depth = 25 meters</t>
  </si>
  <si>
    <t>depth = surface</t>
  </si>
  <si>
    <t>Gephyrocapsa11236</t>
  </si>
  <si>
    <t>Gephyrocapsa ericsonii</t>
  </si>
  <si>
    <t>Proboscia11249</t>
  </si>
  <si>
    <t>Minidiscus11251</t>
  </si>
  <si>
    <t>Umbellosphaera irregularis</t>
  </si>
  <si>
    <t>synedroid11276, synedroid11276a, synedroid11276b</t>
  </si>
  <si>
    <t>Nitzschia11274, Nitzschia11274a</t>
  </si>
  <si>
    <t>Odontella aurita</t>
  </si>
  <si>
    <t>Odontella11323</t>
  </si>
  <si>
    <t>Cyclotella11293</t>
  </si>
  <si>
    <t>Nitzschia11297, Nitzschia11297a, Nitzschia11297b</t>
  </si>
  <si>
    <t>synedroid11300, synedroid11300a</t>
  </si>
  <si>
    <t>Nitzschia11303, Nitzschia11303a, Nitzschia11303b</t>
  </si>
  <si>
    <t>Hemiaulus11337</t>
  </si>
  <si>
    <t>Hemiaulus sinensis</t>
  </si>
  <si>
    <t>Nitzschia11307, Nitzschia11307a, Nitzschia11307b, Nitzschia11307c</t>
  </si>
  <si>
    <t>Coscinodiscus11320, Coscinodiscus11320a</t>
  </si>
  <si>
    <t>Synedra11333, Synedra11333a, Synedra11333b</t>
  </si>
  <si>
    <t>Neodelphineis pelagica</t>
  </si>
  <si>
    <t>Chaetoceros spore</t>
  </si>
  <si>
    <t>Chaetoceros11214</t>
  </si>
  <si>
    <t>Chaetoceros11220</t>
  </si>
  <si>
    <t>Count conducted by Nienow 6-7-2012</t>
  </si>
  <si>
    <t>Count conducted by Nienow 6-8-2012</t>
  </si>
  <si>
    <t>Count conducted by Nienow 9-11-2012</t>
  </si>
  <si>
    <t>Count conducted by Nienow 9-13-2012</t>
  </si>
  <si>
    <t>Count conducted by Nienow 9-15-2012</t>
  </si>
  <si>
    <t>Count conducted by Nienow 9-18-2012</t>
  </si>
  <si>
    <t>Count conducted by Nienow 9-20-2012</t>
  </si>
  <si>
    <t>Count conducted by Nienow 9-22-2012</t>
  </si>
  <si>
    <t>Count conducted by Nienow 9-25-2012</t>
  </si>
  <si>
    <t>Count conducted by Nienow 9-27-2012</t>
  </si>
  <si>
    <t>Count conducted by Nienow 9-29-2012</t>
  </si>
  <si>
    <t>Count conducted by Nienow 10-4-2012</t>
  </si>
  <si>
    <t>Number</t>
  </si>
  <si>
    <t>Stub</t>
  </si>
  <si>
    <t>Source</t>
  </si>
  <si>
    <t>Instrument</t>
  </si>
  <si>
    <t>Magnification</t>
  </si>
  <si>
    <t>Tilt</t>
  </si>
  <si>
    <t>Genus/Description</t>
  </si>
  <si>
    <t>Second taxon</t>
  </si>
  <si>
    <t>Interesting features</t>
  </si>
  <si>
    <t>Note</t>
  </si>
  <si>
    <t>File Name</t>
  </si>
  <si>
    <t>Month photographed</t>
  </si>
  <si>
    <t>VSU--SEM JEOL 640LV</t>
  </si>
  <si>
    <t>Navicula</t>
  </si>
  <si>
    <t>Cocconeis</t>
  </si>
  <si>
    <t>Paulinella</t>
  </si>
  <si>
    <t>Achnanthes</t>
  </si>
  <si>
    <t>Pseudonitzschia</t>
  </si>
  <si>
    <t>Fragilariopsis</t>
  </si>
  <si>
    <t>pseudonana</t>
  </si>
  <si>
    <t>Cymatosira</t>
  </si>
  <si>
    <t>Amphora</t>
  </si>
  <si>
    <t>Syracosphaera</t>
  </si>
  <si>
    <t>Thalassionema</t>
  </si>
  <si>
    <t>Nitzschia</t>
  </si>
  <si>
    <t>ovalis</t>
  </si>
  <si>
    <t>Chaetoceros</t>
  </si>
  <si>
    <t>stomatocyst</t>
  </si>
  <si>
    <t>araphid</t>
  </si>
  <si>
    <t>Anaulus</t>
  </si>
  <si>
    <t>Fallacia</t>
  </si>
  <si>
    <t>Thalassiosira</t>
  </si>
  <si>
    <t>synedroid</t>
  </si>
  <si>
    <t>girdle view</t>
  </si>
  <si>
    <t>Michaelsarsia</t>
  </si>
  <si>
    <t>Rhaphoneis</t>
  </si>
  <si>
    <t>Cyclotella</t>
  </si>
  <si>
    <t>Diploneis</t>
  </si>
  <si>
    <t>Fragilaria</t>
  </si>
  <si>
    <t>Bacteriastrum</t>
  </si>
  <si>
    <t>variabile</t>
  </si>
  <si>
    <t>Leptocylindrus</t>
  </si>
  <si>
    <t>danica</t>
  </si>
  <si>
    <t>Umbellosphaera</t>
  </si>
  <si>
    <t>Prorocentrum</t>
  </si>
  <si>
    <t>Proboscia</t>
  </si>
  <si>
    <t>alata</t>
  </si>
  <si>
    <t>Guinardia</t>
  </si>
  <si>
    <t>Rhizosolenia</t>
  </si>
  <si>
    <t>Shionodiscus</t>
  </si>
  <si>
    <t>oestrupii</t>
  </si>
  <si>
    <t>June, 2012</t>
  </si>
  <si>
    <t>JEOL 6480LV</t>
  </si>
  <si>
    <t>Corisphaera</t>
  </si>
  <si>
    <t>September, 2012</t>
  </si>
  <si>
    <t>Cylindrotheca</t>
  </si>
  <si>
    <t>Detonula</t>
  </si>
  <si>
    <t>Calyptrosphaera</t>
  </si>
  <si>
    <t>Calciosolenia</t>
  </si>
  <si>
    <t>Algirosphaera</t>
  </si>
  <si>
    <t>cluster</t>
  </si>
  <si>
    <t>Acanthoica</t>
  </si>
  <si>
    <t>Florisphaera</t>
  </si>
  <si>
    <t>atlanticus</t>
  </si>
  <si>
    <t>Umbilicosphaera</t>
  </si>
  <si>
    <t>Lauderia</t>
  </si>
  <si>
    <t>Nanoneis</t>
  </si>
  <si>
    <t>haslea</t>
  </si>
  <si>
    <t>coccolith</t>
  </si>
  <si>
    <t>lacinosa</t>
  </si>
  <si>
    <t>Actinocyclus</t>
  </si>
  <si>
    <t>Neodelphineis</t>
  </si>
  <si>
    <t>Poricalyptra</t>
  </si>
  <si>
    <t>Corethron</t>
  </si>
  <si>
    <t>oceanica</t>
  </si>
  <si>
    <t>wavy spines</t>
  </si>
  <si>
    <t>slit-like areolae</t>
  </si>
  <si>
    <t>Thalassionema11178</t>
  </si>
  <si>
    <t>Florisphaera profundans</t>
  </si>
  <si>
    <t>Nitzschia11179, Nitzschia11179a, Nitzschia11179b, Nitzschia11179c</t>
  </si>
  <si>
    <t>Nitzschia11185, Nitzschia11185a</t>
  </si>
  <si>
    <t>silicoflagellate</t>
  </si>
  <si>
    <t>frauenfeldii?</t>
  </si>
  <si>
    <t>Thalassionema11205,Thalassionema11205a,Thalassionema11205b</t>
  </si>
  <si>
    <t>Nitzschia11196, Nitzschia11196a, Nitzschia11198</t>
  </si>
  <si>
    <t>Pseudonitzschia11162, Pseudonitzschia11162a, Pseudonitzschia11162b</t>
  </si>
  <si>
    <t>Algirosphaera11159, Algirosphaera11161</t>
  </si>
  <si>
    <t>Thalassiosira11167</t>
  </si>
  <si>
    <t>Nanoneis11121</t>
  </si>
  <si>
    <t>Neodelphineis11137, Neodelphineis11137a</t>
  </si>
  <si>
    <t>Florisphaera11103, Florisphaera11141</t>
  </si>
  <si>
    <t>Lauderia11117, Lauderia11144</t>
  </si>
  <si>
    <t>Cylindrotheca11059, Cylindrotheca11059a, Cylindrotheca11059b, Cylindrotheca11059c</t>
  </si>
  <si>
    <t>Fragilariopsis11071</t>
  </si>
  <si>
    <t>Thalassiosira11074, Thalassiosira11074a</t>
  </si>
  <si>
    <t>Algirosphaera11078, Algirosphaera11078a</t>
  </si>
  <si>
    <t>Paralia</t>
  </si>
  <si>
    <t>sulcata</t>
  </si>
  <si>
    <t>Nitzschia11216, Nitzschia11216a, Nitzschia11216b, Nitzschia11216c</t>
  </si>
  <si>
    <t>pelagica</t>
  </si>
  <si>
    <t>halfspheres</t>
  </si>
  <si>
    <t>rostrate</t>
  </si>
  <si>
    <t>?</t>
  </si>
  <si>
    <t>Helicosphaera</t>
  </si>
  <si>
    <t>Minidiscus</t>
  </si>
  <si>
    <t>trioculatus</t>
  </si>
  <si>
    <t>lorica</t>
  </si>
  <si>
    <t>Thalassiosira11244, Thalassiosira11244a</t>
  </si>
  <si>
    <t>irregularis</t>
  </si>
  <si>
    <t>Coscinodiscus</t>
  </si>
  <si>
    <t>pennate</t>
  </si>
  <si>
    <t>naviculoid</t>
  </si>
  <si>
    <t>sigmoid</t>
  </si>
  <si>
    <t>Entomoneis</t>
  </si>
  <si>
    <t>Lyrella</t>
  </si>
  <si>
    <t>Tryblionella</t>
  </si>
  <si>
    <t>Odontella</t>
  </si>
  <si>
    <t>foraminiferan</t>
  </si>
  <si>
    <t>Achnanthales</t>
  </si>
  <si>
    <t>Synedra</t>
  </si>
  <si>
    <t>Hemiaulus</t>
  </si>
  <si>
    <t>sinensis</t>
  </si>
  <si>
    <t>Fallacia11260, Fallacia11264</t>
  </si>
  <si>
    <t>Achnanthes11284, Achnanthes11285</t>
  </si>
  <si>
    <t>Amphora11288</t>
  </si>
  <si>
    <t>Cylindrotheca11294, Cylindrotheca11294a</t>
  </si>
  <si>
    <t>Tryblionella11312</t>
  </si>
  <si>
    <t>Tryblionella11312, Tryblionella11312a</t>
  </si>
  <si>
    <t>Fragilariopsis11263, Fragilariopsis11316</t>
  </si>
  <si>
    <t>Nitzschia11317, Nitzschia11317a, Nitzschia11317b</t>
  </si>
  <si>
    <t>October, 2012</t>
  </si>
  <si>
    <t>Stub 1918</t>
  </si>
  <si>
    <t>tioculatus</t>
  </si>
  <si>
    <t>choctawhatcheeana</t>
  </si>
  <si>
    <t>Count conducted by Nienow 7-18-2013</t>
  </si>
  <si>
    <t>Depth = 48 meters</t>
  </si>
  <si>
    <t>Emiliania huxleyi</t>
  </si>
  <si>
    <t>Navicula12656</t>
  </si>
  <si>
    <t>Minidiscus trioculatus (12638)</t>
  </si>
  <si>
    <t>Diploneis12639</t>
  </si>
  <si>
    <t>Gephyrocapsa oceanica</t>
  </si>
  <si>
    <t>Amphora12641</t>
  </si>
  <si>
    <t>Diploneis12643</t>
  </si>
  <si>
    <t>Synedra12644</t>
  </si>
  <si>
    <t>Amphora12647</t>
  </si>
  <si>
    <t>Cocconeis12648</t>
  </si>
  <si>
    <t>Nitzschia12649</t>
  </si>
  <si>
    <t>Octonarius octatis</t>
  </si>
  <si>
    <t>spore12652</t>
  </si>
  <si>
    <t>Diploneis12653</t>
  </si>
  <si>
    <t>Nitzschia12654</t>
  </si>
  <si>
    <t>Guinardia sp.</t>
  </si>
  <si>
    <t>Amphora12655</t>
  </si>
  <si>
    <t>Syracosphaera12657</t>
  </si>
  <si>
    <t>Thalassiosira (toothed)</t>
  </si>
  <si>
    <t>Thalassionema12658</t>
  </si>
  <si>
    <t>Achnanthes12659</t>
  </si>
  <si>
    <t>Navicula12660</t>
  </si>
  <si>
    <t>Navicula12662</t>
  </si>
  <si>
    <t>Nitzschia12663</t>
  </si>
  <si>
    <t>Station P5--48 m</t>
  </si>
  <si>
    <t>Chaetoceros10650, Chaetoceros10650a</t>
  </si>
  <si>
    <t>Pseudonitzschia10653, Pseudonitzschia10653a</t>
  </si>
  <si>
    <t>Chaetoceros10674, Chaetoceros10674</t>
  </si>
  <si>
    <t>Image name</t>
  </si>
  <si>
    <t>Fragilariopsis12637</t>
  </si>
  <si>
    <t>Minidiscus12638</t>
  </si>
  <si>
    <t>Cyclotella12642</t>
  </si>
  <si>
    <t>Synedra12644, Synedra12644a, Synedra12644b</t>
  </si>
  <si>
    <t>Nitzschia12649, Nitzschia12649a, Nitzschia12649b</t>
  </si>
  <si>
    <t>Achnanthes12640, Achnanthes12661</t>
  </si>
  <si>
    <t>Nitzschia12663, Nitzschia12663a, Nitzschia12663b</t>
  </si>
  <si>
    <t>Nitzschia11155, Nitzschia11155a, Nitzschia11155b, Nitzschia11155c</t>
  </si>
  <si>
    <t>Gepyrocapsa10615, Gephyrocapsa10619</t>
  </si>
  <si>
    <t>Fragilariopsis ossiformis</t>
  </si>
  <si>
    <t>Cocconeis sp.</t>
  </si>
  <si>
    <t>laciniosus</t>
  </si>
  <si>
    <t>Syracosphaera11248</t>
  </si>
  <si>
    <t xml:space="preserve"> Syracosphaera11248</t>
  </si>
  <si>
    <t>Florisphaera profunda</t>
  </si>
  <si>
    <t>Fragilariopsis11231, Fragilariopsis11232</t>
  </si>
  <si>
    <t>Nitzschia sicula</t>
  </si>
  <si>
    <t>Achnanthes (12640/12661)</t>
  </si>
  <si>
    <t xml:space="preserve">Fragilariopsis pseudonana </t>
  </si>
  <si>
    <t>Nitzschia (lemon-shaped)</t>
  </si>
  <si>
    <t>Oxytoxum</t>
  </si>
  <si>
    <t>Oxytoxum variabile</t>
  </si>
  <si>
    <t>Oxytoxum10686</t>
  </si>
  <si>
    <t>Prorocentrum10646</t>
  </si>
  <si>
    <t>Umbellosphaera10691</t>
  </si>
  <si>
    <t>Rhizosolenia sp.</t>
  </si>
  <si>
    <t>ericsonii</t>
  </si>
  <si>
    <t>tenuis</t>
  </si>
  <si>
    <t>Mastogloia</t>
  </si>
  <si>
    <t>capitata</t>
  </si>
  <si>
    <t>Mastogloia capitata</t>
  </si>
  <si>
    <t>Mastogloia11057</t>
  </si>
  <si>
    <t>Thalassiosira curviseriata</t>
  </si>
  <si>
    <t>Nitzschia bicapitata (Nitzschia10632)</t>
  </si>
  <si>
    <t>Leptocylindrus mediterraneus</t>
  </si>
  <si>
    <t>Leptocylindrus11100</t>
  </si>
  <si>
    <t>Thalassiosira monoporocyclus (Thalassiosira11076)</t>
  </si>
  <si>
    <t>Nitzschia bicapitata (10632)</t>
  </si>
  <si>
    <t>profunda</t>
  </si>
  <si>
    <t>mediterraneus</t>
  </si>
  <si>
    <t>ossiformis</t>
  </si>
  <si>
    <t>indica</t>
  </si>
  <si>
    <t>Nanoneis sp</t>
  </si>
  <si>
    <t>Calcidiscus11131</t>
  </si>
  <si>
    <t>chrysophyte11145</t>
  </si>
  <si>
    <t>Chaetoceros laciniosus</t>
  </si>
  <si>
    <t>curviseriata</t>
  </si>
  <si>
    <t>chrysophyte</t>
  </si>
  <si>
    <t>Calcidiscus</t>
  </si>
  <si>
    <t>Chaetoceros cf. dichaeta</t>
  </si>
  <si>
    <t>Nanoneis?</t>
  </si>
  <si>
    <t>Neodelphineis9027</t>
  </si>
  <si>
    <t>Helicosphaera?11166</t>
  </si>
  <si>
    <t>Helicosphaera11166</t>
  </si>
  <si>
    <t>Gladiolithus</t>
  </si>
  <si>
    <t>flabellatus</t>
  </si>
  <si>
    <t>Nanoneis sp.</t>
  </si>
  <si>
    <t>Gladiolithus flabellatus</t>
  </si>
  <si>
    <t>Umbilicosphaera sibogae</t>
  </si>
  <si>
    <t>Nitzschia bicapitata</t>
  </si>
  <si>
    <t>Gladiolithus11154, Gladiolithus11184</t>
  </si>
  <si>
    <t>Gladiolithus11203</t>
  </si>
  <si>
    <t>Rhabdosphaera</t>
  </si>
  <si>
    <t>Paulinella ovalis</t>
  </si>
  <si>
    <t xml:space="preserve"> </t>
  </si>
  <si>
    <t>BP project, Bellows Cruise May 5, 2012, Station P1, surface</t>
  </si>
  <si>
    <t>BP Project, Bellows Cruise 5-5-2012, Station P5, surface, filter</t>
  </si>
  <si>
    <t>BP project, Bellows Cruise 5-5-2012, Station P5, 25 m, filter</t>
  </si>
  <si>
    <t>BP Project, Bellows Cruise, 5-5-2012, Station P5, 48 meters</t>
  </si>
  <si>
    <t>BP project, Bellows Cruise 5-5-2012, Station P9, surface</t>
  </si>
  <si>
    <t>BP Project, Bellows Cruise 5-5-2012, Station P9, 20 m, filter</t>
  </si>
  <si>
    <t>BP project, Bellows Cruise 5-5-2012, Station P9, 40 m, filter</t>
  </si>
  <si>
    <t>BP project, Bellows Cruise 5-5-2012, Station P9, 60 m, filter</t>
  </si>
  <si>
    <t>BP project, Bellows Cruise 5-5-2012, Station P9, 80 m, filter</t>
  </si>
  <si>
    <t>BP project, Bellows Cruise 5-5-2012, Station P9, 100 m, filter</t>
  </si>
  <si>
    <t>BP Project Bellows Cruise 5-5-2012, Station P9, 120 m, filter</t>
  </si>
  <si>
    <t>BP project, Bellows Cruise 5-5-2012, Station P9, 160 m, filter</t>
  </si>
  <si>
    <t>BP project, Bellows Cruise 5-5-2012, Station P9, 200 m, filter</t>
  </si>
  <si>
    <t>Calciopappus10672</t>
  </si>
  <si>
    <t>rigidus</t>
  </si>
  <si>
    <t>Reticulofenestra11168</t>
  </si>
  <si>
    <t>Reticulofenestra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</si>
</sst>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%"/>
    <numFmt numFmtId="165" formatCode="_(* #,##0_);_(* \(#,##0\);_(* &quot;-&quot;??_);_(@_)"/>
    <numFmt numFmtId="166" formatCode="m/d/yy"/>
    <numFmt numFmtId="167" formatCode="[$-409]mmmm\-yy;@"/>
    <numFmt numFmtId="168" formatCode="#,##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2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1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0" fontId="2" fillId="0" borderId="0" xfId="0" applyFont="1" applyAlignment="1"/>
    <xf numFmtId="0" fontId="2" fillId="0" borderId="0" xfId="1" applyNumberFormat="1" applyFont="1" applyAlignment="1">
      <alignment horizontal="center" vertical="center"/>
    </xf>
    <xf numFmtId="0" fontId="0" fillId="0" borderId="0" xfId="1" applyNumberFormat="1" applyFont="1" applyAlignment="1">
      <alignment horizontal="left"/>
    </xf>
    <xf numFmtId="0" fontId="0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0" borderId="0" xfId="0" applyAlignment="1"/>
    <xf numFmtId="166" fontId="0" fillId="0" borderId="0" xfId="0" applyNumberFormat="1" applyAlignment="1"/>
    <xf numFmtId="166" fontId="0" fillId="0" borderId="0" xfId="0" applyNumberFormat="1" applyAlignment="1">
      <alignment horizontal="center"/>
    </xf>
    <xf numFmtId="167" fontId="0" fillId="0" borderId="0" xfId="0" applyNumberFormat="1"/>
    <xf numFmtId="3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5" fontId="0" fillId="0" borderId="0" xfId="1" applyNumberFormat="1" applyFont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NumberFormat="1" applyFill="1" applyAlignment="1">
      <alignment horizontal="center"/>
    </xf>
    <xf numFmtId="167" fontId="0" fillId="0" borderId="0" xfId="0" applyNumberFormat="1" applyFill="1"/>
    <xf numFmtId="1" fontId="0" fillId="0" borderId="0" xfId="0" applyNumberFormat="1" applyFill="1" applyAlignment="1">
      <alignment horizontal="center"/>
    </xf>
    <xf numFmtId="165" fontId="0" fillId="0" borderId="0" xfId="1" applyNumberFormat="1" applyFont="1" applyFill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workbookViewId="0">
      <selection activeCell="G53" sqref="G53"/>
    </sheetView>
  </sheetViews>
  <sheetFormatPr defaultRowHeight="15" x14ac:dyDescent="0.25"/>
  <cols>
    <col min="1" max="1" width="36.5703125" customWidth="1"/>
    <col min="2" max="2" width="14.28515625" customWidth="1"/>
    <col min="3" max="3" width="16.28515625" customWidth="1"/>
    <col min="5" max="5" width="4.42578125" customWidth="1"/>
  </cols>
  <sheetData>
    <row r="1" spans="1:6" x14ac:dyDescent="0.25">
      <c r="A1" s="1" t="s">
        <v>0</v>
      </c>
      <c r="B1" s="2"/>
      <c r="C1" s="2"/>
      <c r="D1" s="2"/>
    </row>
    <row r="2" spans="1:6" x14ac:dyDescent="0.25">
      <c r="A2" s="1" t="s">
        <v>1</v>
      </c>
      <c r="B2" s="2"/>
      <c r="C2" s="1" t="s">
        <v>375</v>
      </c>
      <c r="D2" s="2"/>
    </row>
    <row r="3" spans="1:6" x14ac:dyDescent="0.25">
      <c r="A3" t="s">
        <v>352</v>
      </c>
      <c r="B3" s="1" t="s">
        <v>2</v>
      </c>
      <c r="C3" s="2" t="s">
        <v>4</v>
      </c>
      <c r="D3" s="2">
        <v>0.375</v>
      </c>
    </row>
    <row r="4" spans="1:6" x14ac:dyDescent="0.25">
      <c r="A4" s="1" t="s">
        <v>5</v>
      </c>
      <c r="B4" s="2">
        <v>250</v>
      </c>
      <c r="C4" s="2" t="s">
        <v>6</v>
      </c>
      <c r="D4" s="3">
        <f>+B4/60030</f>
        <v>4.1645843744794273E-3</v>
      </c>
    </row>
    <row r="5" spans="1:6" x14ac:dyDescent="0.25">
      <c r="A5" s="1" t="s">
        <v>60</v>
      </c>
      <c r="B5" s="2" t="s">
        <v>8</v>
      </c>
      <c r="C5" s="2" t="s">
        <v>9</v>
      </c>
      <c r="D5" s="2" t="s">
        <v>10</v>
      </c>
      <c r="F5" s="1" t="s">
        <v>308</v>
      </c>
    </row>
    <row r="6" spans="1:6" x14ac:dyDescent="0.25">
      <c r="A6" s="1" t="s">
        <v>11</v>
      </c>
      <c r="B6" s="2">
        <v>7</v>
      </c>
      <c r="C6" s="4">
        <f>+B6/D4</f>
        <v>1680.84</v>
      </c>
      <c r="D6" s="5">
        <f>+C6/D3</f>
        <v>4482.24</v>
      </c>
      <c r="F6" t="s">
        <v>309</v>
      </c>
    </row>
    <row r="7" spans="1:6" x14ac:dyDescent="0.25">
      <c r="A7" s="1" t="s">
        <v>12</v>
      </c>
      <c r="B7" s="2">
        <v>3</v>
      </c>
      <c r="C7" s="4">
        <f>+B7/D4</f>
        <v>720.3599999999999</v>
      </c>
      <c r="D7" s="5">
        <f>+C7/D3</f>
        <v>1920.9599999999998</v>
      </c>
      <c r="F7" t="s">
        <v>12</v>
      </c>
    </row>
    <row r="8" spans="1:6" x14ac:dyDescent="0.25">
      <c r="A8" s="1" t="s">
        <v>13</v>
      </c>
      <c r="B8" s="2">
        <v>18</v>
      </c>
      <c r="C8" s="4">
        <f>+B8/D4</f>
        <v>4322.16</v>
      </c>
      <c r="D8" s="5">
        <f>+C8/D3</f>
        <v>11525.76</v>
      </c>
      <c r="F8" t="s">
        <v>560</v>
      </c>
    </row>
    <row r="9" spans="1:6" x14ac:dyDescent="0.25">
      <c r="A9" s="6" t="s">
        <v>310</v>
      </c>
      <c r="B9" s="7">
        <v>34</v>
      </c>
      <c r="C9" s="8">
        <f>+B9/D4</f>
        <v>8164.079999999999</v>
      </c>
      <c r="D9" s="9">
        <f>+C9/D3</f>
        <v>21770.879999999997</v>
      </c>
      <c r="F9" t="s">
        <v>311</v>
      </c>
    </row>
    <row r="10" spans="1:6" x14ac:dyDescent="0.25">
      <c r="A10" s="6" t="s">
        <v>14</v>
      </c>
      <c r="B10" s="7">
        <v>1</v>
      </c>
      <c r="C10" s="8">
        <f>+B10/D4</f>
        <v>240.11999999999998</v>
      </c>
      <c r="D10" s="9">
        <f>+C10/D3</f>
        <v>640.31999999999994</v>
      </c>
      <c r="F10" s="6" t="s">
        <v>14</v>
      </c>
    </row>
    <row r="11" spans="1:6" x14ac:dyDescent="0.25">
      <c r="A11" s="6" t="s">
        <v>15</v>
      </c>
      <c r="B11" s="7">
        <v>15</v>
      </c>
      <c r="C11" s="8">
        <f>+B11/D4</f>
        <v>3601.7999999999997</v>
      </c>
      <c r="D11" s="9">
        <f>+C11/D3</f>
        <v>9604.7999999999993</v>
      </c>
      <c r="F11" s="6" t="s">
        <v>15</v>
      </c>
    </row>
    <row r="12" spans="1:6" x14ac:dyDescent="0.25">
      <c r="A12" s="6" t="s">
        <v>523</v>
      </c>
      <c r="B12" s="7">
        <v>19</v>
      </c>
      <c r="C12" s="8">
        <f>+B12/D4</f>
        <v>4562.28</v>
      </c>
      <c r="D12" s="9">
        <f>+C12/D3</f>
        <v>12166.08</v>
      </c>
    </row>
    <row r="13" spans="1:6" x14ac:dyDescent="0.25">
      <c r="A13" s="6" t="s">
        <v>17</v>
      </c>
      <c r="B13" s="7">
        <v>4</v>
      </c>
      <c r="C13" s="8">
        <f>+B13/D4</f>
        <v>960.4799999999999</v>
      </c>
      <c r="D13" s="9">
        <f>+C13/D3</f>
        <v>2561.2799999999997</v>
      </c>
      <c r="F13" s="6" t="s">
        <v>17</v>
      </c>
    </row>
    <row r="14" spans="1:6" x14ac:dyDescent="0.25">
      <c r="A14" s="6" t="s">
        <v>18</v>
      </c>
      <c r="B14" s="7">
        <v>29</v>
      </c>
      <c r="C14" s="8">
        <f>+B14/D4</f>
        <v>6963.48</v>
      </c>
      <c r="D14" s="9">
        <f>+C14/D3</f>
        <v>18569.28</v>
      </c>
    </row>
    <row r="15" spans="1:6" s="30" customFormat="1" x14ac:dyDescent="0.25">
      <c r="A15" s="26" t="s">
        <v>341</v>
      </c>
      <c r="B15" s="27">
        <v>33</v>
      </c>
      <c r="C15" s="28">
        <f>+B15/D4</f>
        <v>7923.9599999999991</v>
      </c>
      <c r="D15" s="29">
        <f>+C15/D3</f>
        <v>21130.559999999998</v>
      </c>
      <c r="F15" s="26" t="s">
        <v>340</v>
      </c>
    </row>
    <row r="16" spans="1:6" x14ac:dyDescent="0.25">
      <c r="A16" s="25" t="s">
        <v>19</v>
      </c>
      <c r="B16" s="2">
        <v>1</v>
      </c>
      <c r="C16" s="4">
        <f>+B16/D4</f>
        <v>240.11999999999998</v>
      </c>
      <c r="D16" s="5">
        <f>+C16/D3</f>
        <v>640.31999999999994</v>
      </c>
      <c r="F16" s="1" t="s">
        <v>19</v>
      </c>
    </row>
    <row r="17" spans="1:6" x14ac:dyDescent="0.25">
      <c r="A17" s="1" t="s">
        <v>20</v>
      </c>
      <c r="B17" s="2">
        <v>1</v>
      </c>
      <c r="C17" s="4">
        <f>+B17/D4</f>
        <v>240.11999999999998</v>
      </c>
      <c r="D17" s="5">
        <f>+C17/D3</f>
        <v>640.31999999999994</v>
      </c>
      <c r="F17" s="1" t="s">
        <v>20</v>
      </c>
    </row>
    <row r="18" spans="1:6" x14ac:dyDescent="0.25">
      <c r="A18" s="1" t="s">
        <v>21</v>
      </c>
      <c r="B18" s="2">
        <v>4</v>
      </c>
      <c r="C18" s="4">
        <f>+B18/D4</f>
        <v>960.4799999999999</v>
      </c>
      <c r="D18" s="5">
        <f>+C18/D3</f>
        <v>2561.2799999999997</v>
      </c>
      <c r="F18" s="1" t="s">
        <v>21</v>
      </c>
    </row>
    <row r="19" spans="1:6" x14ac:dyDescent="0.25">
      <c r="A19" s="1" t="s">
        <v>22</v>
      </c>
      <c r="B19" s="2">
        <v>1</v>
      </c>
      <c r="C19" s="4">
        <f>+B19/D4</f>
        <v>240.11999999999998</v>
      </c>
      <c r="D19" s="5">
        <f>+C19/D3</f>
        <v>640.31999999999994</v>
      </c>
      <c r="F19" s="1" t="s">
        <v>22</v>
      </c>
    </row>
    <row r="20" spans="1:6" x14ac:dyDescent="0.25">
      <c r="A20" s="1" t="s">
        <v>23</v>
      </c>
      <c r="B20" s="2">
        <v>2</v>
      </c>
      <c r="C20" s="4">
        <f>+B20/D4</f>
        <v>480.23999999999995</v>
      </c>
      <c r="D20" s="5">
        <f>+C20/D3</f>
        <v>1280.6399999999999</v>
      </c>
      <c r="F20" s="1" t="s">
        <v>23</v>
      </c>
    </row>
    <row r="21" spans="1:6" x14ac:dyDescent="0.25">
      <c r="A21" s="1" t="s">
        <v>24</v>
      </c>
      <c r="B21" s="2">
        <v>1</v>
      </c>
      <c r="C21" s="4">
        <f>+B21/D4</f>
        <v>240.11999999999998</v>
      </c>
      <c r="D21" s="5">
        <f>+C21/D3</f>
        <v>640.31999999999994</v>
      </c>
      <c r="F21" s="1" t="s">
        <v>24</v>
      </c>
    </row>
    <row r="22" spans="1:6" x14ac:dyDescent="0.25">
      <c r="A22" s="1" t="s">
        <v>25</v>
      </c>
      <c r="B22" s="2">
        <v>1</v>
      </c>
      <c r="C22" s="4">
        <f>+B22/D4</f>
        <v>240.11999999999998</v>
      </c>
      <c r="D22" s="5">
        <f>+C22/D3</f>
        <v>640.31999999999994</v>
      </c>
      <c r="F22" s="1" t="s">
        <v>25</v>
      </c>
    </row>
    <row r="23" spans="1:6" x14ac:dyDescent="0.25">
      <c r="A23" s="1" t="s">
        <v>26</v>
      </c>
      <c r="B23" s="2">
        <v>1</v>
      </c>
      <c r="C23" s="4">
        <f>+B23/D4</f>
        <v>240.11999999999998</v>
      </c>
      <c r="D23" s="5">
        <f>+C23/D3</f>
        <v>640.31999999999994</v>
      </c>
      <c r="F23" s="1" t="s">
        <v>26</v>
      </c>
    </row>
    <row r="24" spans="1:6" s="30" customFormat="1" x14ac:dyDescent="0.25">
      <c r="A24" s="25" t="s">
        <v>562</v>
      </c>
      <c r="B24" s="31">
        <v>1</v>
      </c>
      <c r="C24" s="34">
        <f>+B24/D4</f>
        <v>240.11999999999998</v>
      </c>
      <c r="D24" s="35">
        <f>+C24/D3</f>
        <v>640.31999999999994</v>
      </c>
      <c r="F24" s="25"/>
    </row>
    <row r="25" spans="1:6" x14ac:dyDescent="0.25">
      <c r="A25" s="1" t="s">
        <v>27</v>
      </c>
      <c r="B25" s="2">
        <v>2</v>
      </c>
      <c r="C25" s="4">
        <f>+B25/D4</f>
        <v>480.23999999999995</v>
      </c>
      <c r="D25" s="5">
        <f>+C25/D3</f>
        <v>1280.6399999999999</v>
      </c>
      <c r="F25" s="1" t="s">
        <v>27</v>
      </c>
    </row>
    <row r="26" spans="1:6" x14ac:dyDescent="0.25">
      <c r="A26" s="1" t="s">
        <v>28</v>
      </c>
      <c r="B26" s="2">
        <v>3</v>
      </c>
      <c r="C26" s="4">
        <f>+B26/D4</f>
        <v>720.3599999999999</v>
      </c>
      <c r="D26" s="5">
        <f>+C26/D3</f>
        <v>1920.9599999999998</v>
      </c>
      <c r="F26" s="1" t="s">
        <v>28</v>
      </c>
    </row>
    <row r="27" spans="1:6" x14ac:dyDescent="0.25">
      <c r="A27" s="1" t="s">
        <v>575</v>
      </c>
      <c r="B27" s="2">
        <v>2</v>
      </c>
      <c r="C27" s="4">
        <f>+B27/D4</f>
        <v>480.23999999999995</v>
      </c>
      <c r="D27" s="5">
        <f>+C27/D3</f>
        <v>1280.6399999999999</v>
      </c>
      <c r="F27" s="1" t="s">
        <v>575</v>
      </c>
    </row>
    <row r="28" spans="1:6" x14ac:dyDescent="0.25">
      <c r="A28" s="1" t="s">
        <v>29</v>
      </c>
      <c r="B28" s="2">
        <v>3</v>
      </c>
      <c r="C28" s="4">
        <f>+B28/D4</f>
        <v>720.3599999999999</v>
      </c>
      <c r="D28" s="5">
        <f>+C28/D3</f>
        <v>1920.9599999999998</v>
      </c>
      <c r="F28" s="1" t="s">
        <v>29</v>
      </c>
    </row>
    <row r="29" spans="1:6" x14ac:dyDescent="0.25">
      <c r="A29" s="1" t="s">
        <v>30</v>
      </c>
      <c r="B29" s="2">
        <v>2</v>
      </c>
      <c r="C29" s="4">
        <f>+B29/D4</f>
        <v>480.23999999999995</v>
      </c>
      <c r="D29" s="5">
        <f>+C29/D3</f>
        <v>1280.6399999999999</v>
      </c>
      <c r="F29" s="1" t="s">
        <v>30</v>
      </c>
    </row>
    <row r="30" spans="1:6" x14ac:dyDescent="0.25">
      <c r="A30" s="1" t="s">
        <v>31</v>
      </c>
      <c r="B30" s="2">
        <v>1</v>
      </c>
      <c r="C30" s="4">
        <f>+B30/D4</f>
        <v>240.11999999999998</v>
      </c>
      <c r="D30" s="5">
        <f>+C30/D3</f>
        <v>640.31999999999994</v>
      </c>
      <c r="F30" s="1" t="s">
        <v>31</v>
      </c>
    </row>
    <row r="31" spans="1:6" x14ac:dyDescent="0.25">
      <c r="A31" s="1" t="s">
        <v>32</v>
      </c>
      <c r="B31" s="2">
        <v>3</v>
      </c>
      <c r="C31" s="4">
        <f>+B31/D4</f>
        <v>720.3599999999999</v>
      </c>
      <c r="D31" s="5">
        <f>+C31/D3</f>
        <v>1920.9599999999998</v>
      </c>
      <c r="F31" s="1" t="s">
        <v>548</v>
      </c>
    </row>
    <row r="32" spans="1:6" x14ac:dyDescent="0.25">
      <c r="A32" s="1" t="s">
        <v>33</v>
      </c>
      <c r="B32" s="2">
        <v>2</v>
      </c>
      <c r="C32" s="4">
        <f>+B32/D4</f>
        <v>480.23999999999995</v>
      </c>
      <c r="D32" s="5">
        <f>+C32/D3</f>
        <v>1280.6399999999999</v>
      </c>
      <c r="F32" s="1" t="s">
        <v>33</v>
      </c>
    </row>
    <row r="33" spans="1:6" x14ac:dyDescent="0.25">
      <c r="A33" s="1" t="s">
        <v>34</v>
      </c>
      <c r="B33" s="2">
        <v>8</v>
      </c>
      <c r="C33" s="4">
        <f>+B33/D4</f>
        <v>1920.9599999999998</v>
      </c>
      <c r="D33" s="5">
        <f>+C33/D3</f>
        <v>5122.5599999999995</v>
      </c>
      <c r="F33" s="1" t="s">
        <v>549</v>
      </c>
    </row>
    <row r="34" spans="1:6" x14ac:dyDescent="0.25">
      <c r="A34" s="1" t="s">
        <v>35</v>
      </c>
      <c r="B34" s="2">
        <v>2</v>
      </c>
      <c r="C34" s="4">
        <f>+B34/D4</f>
        <v>480.23999999999995</v>
      </c>
      <c r="D34" s="5">
        <f>+C34/D3</f>
        <v>1280.6399999999999</v>
      </c>
      <c r="F34" s="1" t="s">
        <v>35</v>
      </c>
    </row>
    <row r="35" spans="1:6" x14ac:dyDescent="0.25">
      <c r="A35" s="1" t="s">
        <v>36</v>
      </c>
      <c r="B35" s="2">
        <v>2</v>
      </c>
      <c r="C35" s="4">
        <f>+B35/D4</f>
        <v>480.23999999999995</v>
      </c>
      <c r="D35" s="5">
        <f>+C35/D3</f>
        <v>1280.6399999999999</v>
      </c>
      <c r="F35" s="1" t="s">
        <v>36</v>
      </c>
    </row>
    <row r="36" spans="1:6" x14ac:dyDescent="0.25">
      <c r="A36" s="1" t="s">
        <v>37</v>
      </c>
      <c r="B36" s="2">
        <v>2</v>
      </c>
      <c r="C36" s="4">
        <f>+B36/D4</f>
        <v>480.23999999999995</v>
      </c>
      <c r="D36" s="5">
        <f>+C36/D3</f>
        <v>1280.6399999999999</v>
      </c>
      <c r="F36" s="1" t="s">
        <v>37</v>
      </c>
    </row>
    <row r="37" spans="1:6" x14ac:dyDescent="0.25">
      <c r="A37" s="1" t="s">
        <v>38</v>
      </c>
      <c r="B37" s="2">
        <v>1</v>
      </c>
      <c r="C37" s="4">
        <f>+B37/D4</f>
        <v>240.11999999999998</v>
      </c>
      <c r="D37" s="5">
        <f>+C37/D3</f>
        <v>640.31999999999994</v>
      </c>
      <c r="F37" s="1" t="s">
        <v>38</v>
      </c>
    </row>
    <row r="38" spans="1:6" x14ac:dyDescent="0.25">
      <c r="A38" s="1" t="s">
        <v>39</v>
      </c>
      <c r="B38" s="2">
        <v>1</v>
      </c>
      <c r="C38" s="4">
        <f>+B38/D4</f>
        <v>240.11999999999998</v>
      </c>
      <c r="D38" s="5">
        <f>+C38/D3</f>
        <v>640.31999999999994</v>
      </c>
      <c r="F38" s="1" t="s">
        <v>39</v>
      </c>
    </row>
    <row r="39" spans="1:6" x14ac:dyDescent="0.25">
      <c r="A39" s="1" t="s">
        <v>40</v>
      </c>
      <c r="B39" s="2">
        <v>3</v>
      </c>
      <c r="C39" s="4">
        <f>+B39/D4</f>
        <v>720.3599999999999</v>
      </c>
      <c r="D39" s="5">
        <f>+C39/D3</f>
        <v>1920.9599999999998</v>
      </c>
      <c r="F39" s="1" t="s">
        <v>40</v>
      </c>
    </row>
    <row r="40" spans="1:6" x14ac:dyDescent="0.25">
      <c r="A40" s="1" t="s">
        <v>41</v>
      </c>
      <c r="B40" s="2">
        <v>3</v>
      </c>
      <c r="C40" s="4">
        <f>+B40/D4</f>
        <v>720.3599999999999</v>
      </c>
      <c r="D40" s="5">
        <f>+C40/D3</f>
        <v>1920.9599999999998</v>
      </c>
      <c r="F40" s="1" t="s">
        <v>41</v>
      </c>
    </row>
    <row r="41" spans="1:6" x14ac:dyDescent="0.25">
      <c r="A41" s="1" t="s">
        <v>42</v>
      </c>
      <c r="B41" s="2">
        <v>1</v>
      </c>
      <c r="C41" s="4">
        <f>+B41/D4</f>
        <v>240.11999999999998</v>
      </c>
      <c r="D41" s="5">
        <f>+C41/D3</f>
        <v>640.31999999999994</v>
      </c>
      <c r="F41" s="1" t="s">
        <v>42</v>
      </c>
    </row>
    <row r="42" spans="1:6" x14ac:dyDescent="0.25">
      <c r="A42" s="1" t="s">
        <v>43</v>
      </c>
      <c r="B42" s="2">
        <v>1</v>
      </c>
      <c r="C42" s="4">
        <f>+B42/D4</f>
        <v>240.11999999999998</v>
      </c>
      <c r="D42" s="5">
        <f>+C42/D3</f>
        <v>640.31999999999994</v>
      </c>
      <c r="F42" s="1" t="s">
        <v>43</v>
      </c>
    </row>
    <row r="43" spans="1:6" x14ac:dyDescent="0.25">
      <c r="A43" s="1" t="s">
        <v>44</v>
      </c>
      <c r="B43" s="2">
        <v>1</v>
      </c>
      <c r="C43" s="4">
        <f>+B43/D4</f>
        <v>240.11999999999998</v>
      </c>
      <c r="D43" s="5">
        <f>+C43/D3</f>
        <v>640.31999999999994</v>
      </c>
      <c r="F43" s="1" t="s">
        <v>44</v>
      </c>
    </row>
    <row r="44" spans="1:6" x14ac:dyDescent="0.25">
      <c r="A44" s="1" t="s">
        <v>45</v>
      </c>
      <c r="B44" s="2">
        <v>1</v>
      </c>
      <c r="C44" s="4">
        <f>+B44/D4</f>
        <v>240.11999999999998</v>
      </c>
      <c r="D44" s="5">
        <f>+C44/D3</f>
        <v>640.31999999999994</v>
      </c>
      <c r="F44" s="1" t="s">
        <v>45</v>
      </c>
    </row>
    <row r="45" spans="1:6" x14ac:dyDescent="0.25">
      <c r="A45" s="1" t="s">
        <v>46</v>
      </c>
      <c r="B45" s="2">
        <v>5</v>
      </c>
      <c r="C45" s="4">
        <f>+B45/D4</f>
        <v>1200.5999999999999</v>
      </c>
      <c r="D45" s="5">
        <f>+C45/D3</f>
        <v>3201.6</v>
      </c>
      <c r="F45" s="1" t="s">
        <v>46</v>
      </c>
    </row>
    <row r="46" spans="1:6" x14ac:dyDescent="0.25">
      <c r="A46" s="1" t="s">
        <v>47</v>
      </c>
      <c r="B46" s="2">
        <v>2</v>
      </c>
      <c r="C46" s="4">
        <f>+B46/D4</f>
        <v>480.23999999999995</v>
      </c>
      <c r="D46" s="5">
        <f>+C46/D3</f>
        <v>1280.6399999999999</v>
      </c>
      <c r="F46" s="1" t="s">
        <v>47</v>
      </c>
    </row>
    <row r="47" spans="1:6" x14ac:dyDescent="0.25">
      <c r="A47" s="1" t="s">
        <v>48</v>
      </c>
      <c r="B47" s="2">
        <v>1</v>
      </c>
      <c r="C47" s="4">
        <f>+B47/D4</f>
        <v>240.11999999999998</v>
      </c>
      <c r="D47" s="5">
        <f>+C47/D3</f>
        <v>640.31999999999994</v>
      </c>
      <c r="F47" s="1" t="s">
        <v>48</v>
      </c>
    </row>
    <row r="48" spans="1:6" x14ac:dyDescent="0.25">
      <c r="A48" s="1" t="s">
        <v>49</v>
      </c>
      <c r="B48" s="2">
        <v>1</v>
      </c>
      <c r="C48" s="4">
        <f>+B48/D4</f>
        <v>240.11999999999998</v>
      </c>
      <c r="D48" s="5">
        <f>+C48/D3</f>
        <v>640.31999999999994</v>
      </c>
      <c r="F48" s="1" t="s">
        <v>49</v>
      </c>
    </row>
    <row r="49" spans="1:7" x14ac:dyDescent="0.25">
      <c r="A49" s="1" t="s">
        <v>50</v>
      </c>
      <c r="B49" s="2">
        <v>2</v>
      </c>
      <c r="C49" s="4">
        <f>+B49/D4</f>
        <v>480.23999999999995</v>
      </c>
      <c r="D49" s="5">
        <f>+C49/D3</f>
        <v>1280.6399999999999</v>
      </c>
      <c r="F49" s="1" t="s">
        <v>50</v>
      </c>
    </row>
    <row r="50" spans="1:7" x14ac:dyDescent="0.25">
      <c r="A50" s="1" t="s">
        <v>51</v>
      </c>
      <c r="B50" s="2">
        <v>1</v>
      </c>
      <c r="C50" s="4">
        <f>+B50/D4</f>
        <v>240.11999999999998</v>
      </c>
      <c r="D50" s="5">
        <f>+C50/D3</f>
        <v>640.31999999999994</v>
      </c>
    </row>
    <row r="51" spans="1:7" x14ac:dyDescent="0.25">
      <c r="A51" s="1" t="s">
        <v>52</v>
      </c>
      <c r="B51" s="2">
        <v>1</v>
      </c>
      <c r="C51" s="4">
        <f>+B51/D4</f>
        <v>240.11999999999998</v>
      </c>
      <c r="D51" s="5">
        <f>+C51/D3</f>
        <v>640.31999999999994</v>
      </c>
      <c r="F51" s="1" t="s">
        <v>52</v>
      </c>
    </row>
    <row r="52" spans="1:7" x14ac:dyDescent="0.25">
      <c r="A52" s="1" t="s">
        <v>630</v>
      </c>
      <c r="B52" s="2">
        <v>1</v>
      </c>
      <c r="C52" s="4">
        <f>+B52/D4</f>
        <v>240.11999999999998</v>
      </c>
      <c r="D52" s="5">
        <f>+C52/D3</f>
        <v>640.31999999999994</v>
      </c>
      <c r="F52" s="1" t="s">
        <v>630</v>
      </c>
      <c r="G52" t="s">
        <v>631</v>
      </c>
    </row>
    <row r="53" spans="1:7" x14ac:dyDescent="0.25">
      <c r="A53" s="1" t="s">
        <v>53</v>
      </c>
      <c r="B53" s="2">
        <v>1</v>
      </c>
      <c r="C53" s="4">
        <f>+B53/D4</f>
        <v>240.11999999999998</v>
      </c>
      <c r="D53" s="5">
        <f>+C53/D3</f>
        <v>640.31999999999994</v>
      </c>
      <c r="F53" s="1" t="s">
        <v>312</v>
      </c>
    </row>
    <row r="54" spans="1:7" x14ac:dyDescent="0.25">
      <c r="A54" s="1" t="s">
        <v>54</v>
      </c>
      <c r="B54" s="2">
        <v>4</v>
      </c>
      <c r="C54" s="4">
        <f>+B54/D4</f>
        <v>960.4799999999999</v>
      </c>
      <c r="D54" s="5">
        <f>+C54/D3</f>
        <v>2561.2799999999997</v>
      </c>
      <c r="F54" s="1" t="s">
        <v>550</v>
      </c>
    </row>
    <row r="55" spans="1:7" x14ac:dyDescent="0.25">
      <c r="A55" s="1" t="s">
        <v>55</v>
      </c>
      <c r="B55" s="2">
        <v>1</v>
      </c>
      <c r="C55" s="4">
        <f>+B55/D4</f>
        <v>240.11999999999998</v>
      </c>
      <c r="D55" s="5">
        <f>+C55/D3</f>
        <v>640.31999999999994</v>
      </c>
      <c r="F55" s="1" t="s">
        <v>55</v>
      </c>
    </row>
    <row r="56" spans="1:7" x14ac:dyDescent="0.25">
      <c r="A56" s="1" t="s">
        <v>56</v>
      </c>
      <c r="B56" s="2">
        <v>1</v>
      </c>
      <c r="C56" s="4">
        <f>+B56/D4</f>
        <v>240.11999999999998</v>
      </c>
      <c r="D56" s="5">
        <f>+C56/D3</f>
        <v>640.31999999999994</v>
      </c>
      <c r="F56" s="1" t="s">
        <v>56</v>
      </c>
    </row>
    <row r="57" spans="1:7" x14ac:dyDescent="0.25">
      <c r="A57" s="1" t="s">
        <v>57</v>
      </c>
      <c r="B57" s="2">
        <v>1</v>
      </c>
      <c r="C57" s="4">
        <f>+B57/D4</f>
        <v>240.11999999999998</v>
      </c>
      <c r="D57" s="5">
        <f>+C57/D3</f>
        <v>640.31999999999994</v>
      </c>
      <c r="F57" s="1" t="s">
        <v>57</v>
      </c>
    </row>
    <row r="58" spans="1:7" x14ac:dyDescent="0.25">
      <c r="A58" s="1"/>
      <c r="B58" s="2"/>
      <c r="C58" s="4"/>
      <c r="D58" s="5"/>
    </row>
    <row r="59" spans="1:7" x14ac:dyDescent="0.25">
      <c r="A59" s="1" t="s">
        <v>58</v>
      </c>
      <c r="B59" s="2">
        <f>+SUM(B6:B57)</f>
        <v>242</v>
      </c>
      <c r="C59" s="2"/>
      <c r="D59" s="5">
        <f>+SUM(D6:D57)</f>
        <v>154957.44000000021</v>
      </c>
    </row>
    <row r="60" spans="1:7" x14ac:dyDescent="0.25">
      <c r="A60" s="1" t="s">
        <v>59</v>
      </c>
      <c r="B60" s="2">
        <f>+COUNT(B6:B57)</f>
        <v>52</v>
      </c>
      <c r="C60" s="2"/>
      <c r="D60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2" sqref="A2:XFD18"/>
    </sheetView>
  </sheetViews>
  <sheetFormatPr defaultRowHeight="15" x14ac:dyDescent="0.25"/>
  <cols>
    <col min="3" max="3" width="37.5703125" customWidth="1"/>
    <col min="13" max="13" width="12.7109375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s="30" customFormat="1" x14ac:dyDescent="0.25">
      <c r="A2" s="31">
        <v>10686</v>
      </c>
      <c r="B2" s="31" t="s">
        <v>150</v>
      </c>
      <c r="C2" t="s">
        <v>621</v>
      </c>
      <c r="D2" s="30" t="s">
        <v>399</v>
      </c>
      <c r="E2" s="32">
        <v>5000</v>
      </c>
      <c r="F2" s="32">
        <v>0</v>
      </c>
      <c r="G2" s="25" t="s">
        <v>572</v>
      </c>
      <c r="H2" s="30" t="s">
        <v>427</v>
      </c>
      <c r="L2" s="30" t="str">
        <f t="shared" ref="L2:L18" si="0">+CONCATENATE(G2,A2)</f>
        <v>Oxytoxum10686</v>
      </c>
      <c r="N2" s="33" t="s">
        <v>438</v>
      </c>
    </row>
    <row r="3" spans="1:14" x14ac:dyDescent="0.25">
      <c r="A3" s="2">
        <v>10687</v>
      </c>
      <c r="B3" s="2" t="s">
        <v>150</v>
      </c>
      <c r="C3" t="s">
        <v>621</v>
      </c>
      <c r="D3" t="s">
        <v>399</v>
      </c>
      <c r="E3" s="14">
        <v>750</v>
      </c>
      <c r="F3" s="14">
        <v>0</v>
      </c>
      <c r="G3" s="1" t="s">
        <v>404</v>
      </c>
      <c r="L3" t="str">
        <f t="shared" si="0"/>
        <v>Pseudonitzschia10687</v>
      </c>
      <c r="N3" s="21" t="s">
        <v>438</v>
      </c>
    </row>
    <row r="4" spans="1:14" x14ac:dyDescent="0.25">
      <c r="A4" s="2">
        <v>10688</v>
      </c>
      <c r="B4" s="2" t="s">
        <v>150</v>
      </c>
      <c r="C4" t="s">
        <v>621</v>
      </c>
      <c r="D4" t="s">
        <v>399</v>
      </c>
      <c r="E4" s="14">
        <v>2000</v>
      </c>
      <c r="F4" s="14">
        <v>0</v>
      </c>
      <c r="G4" s="1" t="s">
        <v>404</v>
      </c>
      <c r="L4" t="str">
        <f>+CONCATENATE(G4,A3,"a")</f>
        <v>Pseudonitzschia10687a</v>
      </c>
      <c r="N4" s="21" t="s">
        <v>438</v>
      </c>
    </row>
    <row r="5" spans="1:14" x14ac:dyDescent="0.25">
      <c r="A5" s="2">
        <v>10689</v>
      </c>
      <c r="B5" s="2" t="s">
        <v>150</v>
      </c>
      <c r="C5" t="s">
        <v>621</v>
      </c>
      <c r="D5" t="s">
        <v>399</v>
      </c>
      <c r="E5" s="14">
        <v>10000</v>
      </c>
      <c r="F5" s="14">
        <v>0</v>
      </c>
      <c r="G5" s="1" t="s">
        <v>404</v>
      </c>
      <c r="L5" t="str">
        <f>+CONCATENATE(G5,A3,"b")</f>
        <v>Pseudonitzschia10687b</v>
      </c>
      <c r="N5" s="21" t="s">
        <v>438</v>
      </c>
    </row>
    <row r="6" spans="1:14" x14ac:dyDescent="0.25">
      <c r="A6" s="2">
        <v>10690</v>
      </c>
      <c r="B6" s="2" t="s">
        <v>150</v>
      </c>
      <c r="C6" t="s">
        <v>621</v>
      </c>
      <c r="D6" t="s">
        <v>399</v>
      </c>
      <c r="E6" s="14">
        <v>10000</v>
      </c>
      <c r="F6" s="14">
        <v>0</v>
      </c>
      <c r="G6" s="1" t="s">
        <v>428</v>
      </c>
      <c r="H6" t="s">
        <v>429</v>
      </c>
      <c r="L6" t="str">
        <f t="shared" si="0"/>
        <v>Leptocylindrus10690</v>
      </c>
      <c r="N6" s="21" t="s">
        <v>438</v>
      </c>
    </row>
    <row r="7" spans="1:14" s="30" customFormat="1" x14ac:dyDescent="0.25">
      <c r="A7" s="31">
        <v>10691</v>
      </c>
      <c r="B7" s="31" t="s">
        <v>150</v>
      </c>
      <c r="C7" t="s">
        <v>621</v>
      </c>
      <c r="D7" s="30" t="s">
        <v>399</v>
      </c>
      <c r="E7" s="32">
        <v>7500</v>
      </c>
      <c r="F7" s="32">
        <v>0</v>
      </c>
      <c r="G7" s="25" t="s">
        <v>430</v>
      </c>
      <c r="I7" s="30" t="s">
        <v>495</v>
      </c>
      <c r="L7" s="30" t="str">
        <f t="shared" si="0"/>
        <v>Umbellosphaera10691</v>
      </c>
      <c r="N7" s="33" t="s">
        <v>438</v>
      </c>
    </row>
    <row r="8" spans="1:14" s="30" customFormat="1" x14ac:dyDescent="0.25">
      <c r="A8" s="31">
        <v>10692</v>
      </c>
      <c r="B8" s="31" t="s">
        <v>150</v>
      </c>
      <c r="C8" t="s">
        <v>621</v>
      </c>
      <c r="D8" s="30" t="s">
        <v>399</v>
      </c>
      <c r="E8" s="32">
        <v>2000</v>
      </c>
      <c r="F8" s="32">
        <v>0</v>
      </c>
      <c r="G8" s="25" t="s">
        <v>431</v>
      </c>
      <c r="L8" s="30" t="str">
        <f t="shared" si="0"/>
        <v>Prorocentrum10692</v>
      </c>
      <c r="N8" s="33" t="s">
        <v>438</v>
      </c>
    </row>
    <row r="9" spans="1:14" x14ac:dyDescent="0.25">
      <c r="A9" s="2">
        <v>10693</v>
      </c>
      <c r="B9" s="2" t="s">
        <v>150</v>
      </c>
      <c r="C9" t="s">
        <v>621</v>
      </c>
      <c r="D9" t="s">
        <v>399</v>
      </c>
      <c r="E9" s="14">
        <v>2500</v>
      </c>
      <c r="F9" s="14">
        <v>0</v>
      </c>
      <c r="G9" s="1" t="s">
        <v>413</v>
      </c>
      <c r="L9" t="str">
        <f t="shared" si="0"/>
        <v>Chaetoceros10693</v>
      </c>
      <c r="N9" s="21" t="s">
        <v>438</v>
      </c>
    </row>
    <row r="10" spans="1:14" x14ac:dyDescent="0.25">
      <c r="A10" s="2">
        <v>10694</v>
      </c>
      <c r="B10" s="2" t="s">
        <v>150</v>
      </c>
      <c r="C10" t="s">
        <v>621</v>
      </c>
      <c r="D10" t="s">
        <v>399</v>
      </c>
      <c r="E10" s="14">
        <v>5000</v>
      </c>
      <c r="F10" s="14">
        <v>0</v>
      </c>
      <c r="G10" s="1" t="s">
        <v>432</v>
      </c>
      <c r="H10" t="s">
        <v>433</v>
      </c>
      <c r="L10" t="str">
        <f t="shared" si="0"/>
        <v>Proboscia10694</v>
      </c>
      <c r="N10" s="21" t="s">
        <v>438</v>
      </c>
    </row>
    <row r="11" spans="1:14" x14ac:dyDescent="0.25">
      <c r="A11" s="2">
        <v>10695</v>
      </c>
      <c r="B11" s="2" t="s">
        <v>150</v>
      </c>
      <c r="C11" t="s">
        <v>621</v>
      </c>
      <c r="D11" t="s">
        <v>399</v>
      </c>
      <c r="E11" s="14">
        <v>2000</v>
      </c>
      <c r="F11" s="14">
        <v>0</v>
      </c>
      <c r="G11" s="1" t="s">
        <v>434</v>
      </c>
      <c r="L11" t="str">
        <f t="shared" si="0"/>
        <v>Guinardia10695</v>
      </c>
      <c r="N11" s="21" t="s">
        <v>438</v>
      </c>
    </row>
    <row r="12" spans="1:14" x14ac:dyDescent="0.25">
      <c r="A12" s="2">
        <v>10696</v>
      </c>
      <c r="B12" s="2" t="s">
        <v>150</v>
      </c>
      <c r="C12" t="s">
        <v>621</v>
      </c>
      <c r="D12" t="s">
        <v>399</v>
      </c>
      <c r="E12" s="14">
        <v>7500</v>
      </c>
      <c r="F12" s="14">
        <v>0</v>
      </c>
      <c r="G12" s="1" t="s">
        <v>413</v>
      </c>
      <c r="L12" t="str">
        <f t="shared" si="0"/>
        <v>Chaetoceros10696</v>
      </c>
      <c r="N12" s="21" t="s">
        <v>438</v>
      </c>
    </row>
    <row r="13" spans="1:14" x14ac:dyDescent="0.25">
      <c r="A13" s="2">
        <v>10697</v>
      </c>
      <c r="B13" s="2" t="s">
        <v>150</v>
      </c>
      <c r="C13" t="s">
        <v>621</v>
      </c>
      <c r="D13" t="s">
        <v>399</v>
      </c>
      <c r="E13" s="14">
        <v>6000</v>
      </c>
      <c r="F13" s="14">
        <v>0</v>
      </c>
      <c r="G13" s="1" t="s">
        <v>409</v>
      </c>
      <c r="L13" t="str">
        <f t="shared" si="0"/>
        <v>Syracosphaera10697</v>
      </c>
      <c r="N13" s="21" t="s">
        <v>438</v>
      </c>
    </row>
    <row r="14" spans="1:14" x14ac:dyDescent="0.25">
      <c r="A14" s="2">
        <v>10698</v>
      </c>
      <c r="B14" s="2" t="s">
        <v>150</v>
      </c>
      <c r="C14" t="s">
        <v>621</v>
      </c>
      <c r="D14" t="s">
        <v>399</v>
      </c>
      <c r="E14" s="14">
        <v>4000</v>
      </c>
      <c r="F14" s="14">
        <v>0</v>
      </c>
      <c r="G14" s="1" t="s">
        <v>434</v>
      </c>
      <c r="L14" t="str">
        <f t="shared" si="0"/>
        <v>Guinardia10698</v>
      </c>
      <c r="N14" s="21" t="s">
        <v>438</v>
      </c>
    </row>
    <row r="15" spans="1:14" x14ac:dyDescent="0.25">
      <c r="A15" s="2">
        <v>10699</v>
      </c>
      <c r="B15" s="2" t="s">
        <v>150</v>
      </c>
      <c r="C15" t="s">
        <v>621</v>
      </c>
      <c r="D15" t="s">
        <v>399</v>
      </c>
      <c r="E15" s="14">
        <v>3000</v>
      </c>
      <c r="F15" s="14">
        <v>0</v>
      </c>
      <c r="G15" s="1" t="s">
        <v>411</v>
      </c>
      <c r="L15" t="str">
        <f t="shared" si="0"/>
        <v>Nitzschia10699</v>
      </c>
      <c r="N15" s="21" t="s">
        <v>438</v>
      </c>
    </row>
    <row r="16" spans="1:14" x14ac:dyDescent="0.25">
      <c r="A16" s="2">
        <v>10700</v>
      </c>
      <c r="B16" s="2" t="s">
        <v>150</v>
      </c>
      <c r="C16" t="s">
        <v>621</v>
      </c>
      <c r="D16" t="s">
        <v>399</v>
      </c>
      <c r="E16" s="14">
        <v>5000</v>
      </c>
      <c r="F16" s="14">
        <v>0</v>
      </c>
      <c r="G16" s="1" t="s">
        <v>435</v>
      </c>
      <c r="L16" t="str">
        <f t="shared" si="0"/>
        <v>Rhizosolenia10700</v>
      </c>
      <c r="N16" s="21" t="s">
        <v>438</v>
      </c>
    </row>
    <row r="17" spans="1:14" x14ac:dyDescent="0.25">
      <c r="A17" s="2">
        <v>10701</v>
      </c>
      <c r="B17" s="2" t="s">
        <v>150</v>
      </c>
      <c r="C17" t="s">
        <v>621</v>
      </c>
      <c r="D17" t="s">
        <v>399</v>
      </c>
      <c r="E17" s="14">
        <v>5000</v>
      </c>
      <c r="F17" s="14">
        <v>0</v>
      </c>
      <c r="G17" s="1" t="s">
        <v>436</v>
      </c>
      <c r="H17" t="s">
        <v>437</v>
      </c>
      <c r="L17" t="str">
        <f t="shared" si="0"/>
        <v>Shionodiscus10701</v>
      </c>
      <c r="N17" s="21" t="s">
        <v>438</v>
      </c>
    </row>
    <row r="18" spans="1:14" x14ac:dyDescent="0.25">
      <c r="A18" s="2">
        <v>10702</v>
      </c>
      <c r="B18" s="2" t="s">
        <v>150</v>
      </c>
      <c r="C18" t="s">
        <v>621</v>
      </c>
      <c r="D18" t="s">
        <v>399</v>
      </c>
      <c r="E18" s="14">
        <v>2000</v>
      </c>
      <c r="F18" s="14">
        <v>0</v>
      </c>
      <c r="G18" s="1" t="s">
        <v>435</v>
      </c>
      <c r="L18" t="str">
        <f t="shared" si="0"/>
        <v>Rhizosolenia10702</v>
      </c>
      <c r="N18" s="21" t="s">
        <v>438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21" sqref="A21"/>
    </sheetView>
  </sheetViews>
  <sheetFormatPr defaultRowHeight="15" x14ac:dyDescent="0.25"/>
  <cols>
    <col min="1" max="1" width="28.42578125" customWidth="1"/>
    <col min="2" max="2" width="13.42578125" customWidth="1"/>
    <col min="3" max="3" width="12.28515625" customWidth="1"/>
    <col min="5" max="5" width="3.5703125" customWidth="1"/>
    <col min="6" max="6" width="20.28515625" customWidth="1"/>
  </cols>
  <sheetData>
    <row r="1" spans="1:7" x14ac:dyDescent="0.25">
      <c r="A1" t="s">
        <v>83</v>
      </c>
      <c r="B1" s="2"/>
    </row>
    <row r="2" spans="1:7" x14ac:dyDescent="0.25">
      <c r="A2" s="1" t="s">
        <v>149</v>
      </c>
      <c r="B2" s="2"/>
      <c r="C2" s="1" t="s">
        <v>377</v>
      </c>
      <c r="D2" s="2"/>
    </row>
    <row r="3" spans="1:7" x14ac:dyDescent="0.25">
      <c r="A3" t="s">
        <v>350</v>
      </c>
      <c r="B3" s="2" t="s">
        <v>163</v>
      </c>
      <c r="C3" s="2" t="s">
        <v>4</v>
      </c>
      <c r="D3" s="2">
        <v>0.8</v>
      </c>
    </row>
    <row r="4" spans="1:7" x14ac:dyDescent="0.25">
      <c r="A4" s="1" t="s">
        <v>5</v>
      </c>
      <c r="B4" s="2">
        <v>625</v>
      </c>
      <c r="C4" s="2" t="s">
        <v>6</v>
      </c>
      <c r="D4" s="3">
        <f>+B4/60030</f>
        <v>1.0411460936198567E-2</v>
      </c>
    </row>
    <row r="5" spans="1:7" x14ac:dyDescent="0.25">
      <c r="A5" s="1" t="s">
        <v>7</v>
      </c>
      <c r="B5" s="2" t="s">
        <v>8</v>
      </c>
      <c r="C5" s="2" t="s">
        <v>9</v>
      </c>
      <c r="D5" s="2" t="s">
        <v>10</v>
      </c>
      <c r="F5" s="1" t="s">
        <v>308</v>
      </c>
      <c r="G5" s="1"/>
    </row>
    <row r="6" spans="1:7" x14ac:dyDescent="0.25">
      <c r="A6" s="1" t="s">
        <v>177</v>
      </c>
      <c r="B6" s="2">
        <v>4</v>
      </c>
      <c r="C6" s="4">
        <f>+B6/D4</f>
        <v>384.19200000000001</v>
      </c>
      <c r="D6" s="5">
        <f>+C6/D3</f>
        <v>480.24</v>
      </c>
      <c r="F6" s="1" t="s">
        <v>333</v>
      </c>
    </row>
    <row r="7" spans="1:7" x14ac:dyDescent="0.25">
      <c r="A7" s="1" t="s">
        <v>354</v>
      </c>
      <c r="B7" s="2">
        <v>4</v>
      </c>
      <c r="C7" s="4">
        <f>+B7/D4</f>
        <v>384.19200000000001</v>
      </c>
      <c r="D7" s="5">
        <f>+C7/D3</f>
        <v>480.24</v>
      </c>
      <c r="F7" s="1" t="s">
        <v>164</v>
      </c>
    </row>
    <row r="8" spans="1:7" x14ac:dyDescent="0.25">
      <c r="A8" s="1" t="s">
        <v>523</v>
      </c>
      <c r="B8" s="2">
        <v>10</v>
      </c>
      <c r="C8" s="4">
        <f>+B8/D4</f>
        <v>960.48</v>
      </c>
      <c r="D8" s="5">
        <f>+C8/D3</f>
        <v>1200.5999999999999</v>
      </c>
    </row>
    <row r="9" spans="1:7" s="30" customFormat="1" x14ac:dyDescent="0.25">
      <c r="A9" s="25" t="s">
        <v>165</v>
      </c>
      <c r="B9" s="31">
        <v>5</v>
      </c>
      <c r="C9" s="34">
        <f>+B9/D4</f>
        <v>480.24</v>
      </c>
      <c r="D9" s="35">
        <f>+C9/D3</f>
        <v>600.29999999999995</v>
      </c>
      <c r="G9" s="25"/>
    </row>
    <row r="10" spans="1:7" x14ac:dyDescent="0.25">
      <c r="A10" s="1" t="s">
        <v>166</v>
      </c>
      <c r="B10" s="2">
        <v>1</v>
      </c>
      <c r="C10" s="4">
        <f>+B10/D4</f>
        <v>96.048000000000002</v>
      </c>
      <c r="D10" s="5">
        <f>+C10/D3</f>
        <v>120.06</v>
      </c>
      <c r="G10" s="1"/>
    </row>
    <row r="11" spans="1:7" x14ac:dyDescent="0.25">
      <c r="A11" s="1" t="s">
        <v>167</v>
      </c>
      <c r="B11" s="2">
        <v>1</v>
      </c>
      <c r="C11" s="4">
        <f>+B11/D4</f>
        <v>96.048000000000002</v>
      </c>
      <c r="D11" s="5">
        <f>+C11/D3</f>
        <v>120.06</v>
      </c>
      <c r="F11" s="1" t="s">
        <v>167</v>
      </c>
    </row>
    <row r="12" spans="1:7" x14ac:dyDescent="0.25">
      <c r="A12" s="1" t="s">
        <v>168</v>
      </c>
      <c r="B12" s="2">
        <v>1</v>
      </c>
      <c r="C12" s="4">
        <f>+B12/D4</f>
        <v>96.048000000000002</v>
      </c>
      <c r="D12" s="5">
        <f>+C12/D3</f>
        <v>120.06</v>
      </c>
      <c r="G12" s="1"/>
    </row>
    <row r="13" spans="1:7" x14ac:dyDescent="0.25">
      <c r="A13" s="1" t="s">
        <v>169</v>
      </c>
      <c r="B13" s="2">
        <v>1</v>
      </c>
      <c r="C13" s="4">
        <f>+B13/D4</f>
        <v>96.048000000000002</v>
      </c>
      <c r="D13" s="5">
        <f>+C13/D3</f>
        <v>120.06</v>
      </c>
      <c r="F13" s="1" t="s">
        <v>169</v>
      </c>
    </row>
    <row r="14" spans="1:7" x14ac:dyDescent="0.25">
      <c r="A14" s="1" t="s">
        <v>142</v>
      </c>
      <c r="B14" s="2">
        <v>1</v>
      </c>
      <c r="C14" s="4">
        <f>+B14/D4</f>
        <v>96.048000000000002</v>
      </c>
      <c r="D14" s="5">
        <f>+C14/D3</f>
        <v>120.06</v>
      </c>
    </row>
    <row r="15" spans="1:7" x14ac:dyDescent="0.25">
      <c r="A15" s="1" t="s">
        <v>170</v>
      </c>
      <c r="B15" s="2">
        <v>1</v>
      </c>
      <c r="C15" s="4">
        <f>+B15/D4</f>
        <v>96.048000000000002</v>
      </c>
      <c r="D15" s="5">
        <f>+C15/D3</f>
        <v>120.06</v>
      </c>
      <c r="F15" s="1" t="s">
        <v>170</v>
      </c>
    </row>
    <row r="16" spans="1:7" x14ac:dyDescent="0.25">
      <c r="A16" s="1" t="s">
        <v>171</v>
      </c>
      <c r="B16" s="2">
        <v>1</v>
      </c>
      <c r="C16" s="4">
        <f>+B16/D4</f>
        <v>96.048000000000002</v>
      </c>
      <c r="D16" s="5">
        <f>+C16/D3</f>
        <v>120.06</v>
      </c>
    </row>
    <row r="17" spans="1:7" x14ac:dyDescent="0.25">
      <c r="A17" s="1" t="s">
        <v>172</v>
      </c>
      <c r="B17" s="2">
        <v>1</v>
      </c>
      <c r="C17" s="4">
        <f>+B17/D4</f>
        <v>96.048000000000002</v>
      </c>
      <c r="D17" s="5">
        <f>+C17/D3</f>
        <v>120.06</v>
      </c>
      <c r="F17" s="1" t="s">
        <v>172</v>
      </c>
    </row>
    <row r="18" spans="1:7" x14ac:dyDescent="0.25">
      <c r="A18" s="1" t="s">
        <v>173</v>
      </c>
      <c r="B18" s="2">
        <v>2</v>
      </c>
      <c r="C18" s="4">
        <f>+B18/D4</f>
        <v>192.096</v>
      </c>
      <c r="D18" s="5">
        <f>+C18/D3</f>
        <v>240.12</v>
      </c>
    </row>
    <row r="19" spans="1:7" x14ac:dyDescent="0.25">
      <c r="A19" s="6" t="s">
        <v>341</v>
      </c>
      <c r="B19" s="7">
        <v>2</v>
      </c>
      <c r="C19" s="8">
        <f>+B19/D4</f>
        <v>192.096</v>
      </c>
      <c r="D19" s="9">
        <f>+C19/D3</f>
        <v>240.12</v>
      </c>
      <c r="G19" s="6"/>
    </row>
    <row r="20" spans="1:7" x14ac:dyDescent="0.25">
      <c r="A20" s="1" t="s">
        <v>582</v>
      </c>
      <c r="B20" s="2">
        <v>9</v>
      </c>
      <c r="C20" s="4">
        <f>+B20/D4</f>
        <v>864.43200000000002</v>
      </c>
      <c r="D20" s="5">
        <f>+C20/D3</f>
        <v>1080.54</v>
      </c>
      <c r="F20" s="1" t="s">
        <v>583</v>
      </c>
    </row>
    <row r="21" spans="1:7" x14ac:dyDescent="0.25">
      <c r="A21" s="1" t="s">
        <v>174</v>
      </c>
      <c r="B21" s="2">
        <v>1</v>
      </c>
      <c r="C21" s="4">
        <f>+B21/D4</f>
        <v>96.048000000000002</v>
      </c>
      <c r="D21" s="5">
        <f>+C21/D3</f>
        <v>120.06</v>
      </c>
      <c r="F21" s="1" t="s">
        <v>174</v>
      </c>
    </row>
    <row r="22" spans="1:7" s="30" customFormat="1" x14ac:dyDescent="0.25">
      <c r="A22" s="25" t="s">
        <v>175</v>
      </c>
      <c r="B22" s="31">
        <v>1</v>
      </c>
      <c r="C22" s="34">
        <f>+B22/D4</f>
        <v>96.048000000000002</v>
      </c>
      <c r="D22" s="35">
        <f>+C22/D3</f>
        <v>120.06</v>
      </c>
      <c r="G22" s="25"/>
    </row>
    <row r="23" spans="1:7" x14ac:dyDescent="0.25">
      <c r="B23" s="2"/>
    </row>
    <row r="24" spans="1:7" x14ac:dyDescent="0.25">
      <c r="A24" s="1" t="s">
        <v>58</v>
      </c>
      <c r="B24" s="2">
        <f>+SUM(B6:B22)</f>
        <v>46</v>
      </c>
      <c r="D24" s="17">
        <f>+SUM(D6:D22)</f>
        <v>5522.76</v>
      </c>
    </row>
    <row r="25" spans="1:7" x14ac:dyDescent="0.25">
      <c r="A25" s="1" t="s">
        <v>176</v>
      </c>
      <c r="B25" s="2">
        <f>+COUNT(B6:B22)</f>
        <v>17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A2" sqref="A2:XFD9"/>
    </sheetView>
  </sheetViews>
  <sheetFormatPr defaultRowHeight="15" x14ac:dyDescent="0.25"/>
  <cols>
    <col min="3" max="3" width="43.7109375" customWidth="1"/>
    <col min="12" max="12" width="20.85546875" bestFit="1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x14ac:dyDescent="0.25">
      <c r="A2" s="2">
        <v>11051</v>
      </c>
      <c r="B2" s="2" t="s">
        <v>163</v>
      </c>
      <c r="C2" t="s">
        <v>622</v>
      </c>
      <c r="D2" t="s">
        <v>439</v>
      </c>
      <c r="E2" s="14">
        <v>22000</v>
      </c>
      <c r="F2" s="14">
        <v>0</v>
      </c>
      <c r="G2" s="1" t="s">
        <v>154</v>
      </c>
      <c r="H2" t="s">
        <v>578</v>
      </c>
      <c r="L2" t="str">
        <f t="shared" ref="L2:L9" si="0">+CONCATENATE(G2,A2)</f>
        <v>Gephyrocapsa11051</v>
      </c>
      <c r="N2" s="21" t="s">
        <v>441</v>
      </c>
    </row>
    <row r="3" spans="1:14" x14ac:dyDescent="0.25">
      <c r="A3" s="2">
        <v>11052</v>
      </c>
      <c r="B3" s="2" t="s">
        <v>163</v>
      </c>
      <c r="C3" t="s">
        <v>622</v>
      </c>
      <c r="D3" t="s">
        <v>439</v>
      </c>
      <c r="E3" s="14">
        <v>10000</v>
      </c>
      <c r="F3" s="14">
        <v>0</v>
      </c>
      <c r="G3" s="1" t="s">
        <v>411</v>
      </c>
      <c r="L3" t="str">
        <f t="shared" si="0"/>
        <v>Nitzschia11052</v>
      </c>
      <c r="N3" s="21" t="s">
        <v>441</v>
      </c>
    </row>
    <row r="4" spans="1:14" x14ac:dyDescent="0.25">
      <c r="A4" s="2">
        <v>11053</v>
      </c>
      <c r="B4" s="2" t="s">
        <v>163</v>
      </c>
      <c r="C4" t="s">
        <v>622</v>
      </c>
      <c r="D4" t="s">
        <v>439</v>
      </c>
      <c r="E4" s="14">
        <v>13000</v>
      </c>
      <c r="F4" s="14">
        <v>0</v>
      </c>
      <c r="G4" s="1" t="s">
        <v>430</v>
      </c>
      <c r="H4" t="s">
        <v>579</v>
      </c>
      <c r="L4" t="str">
        <f t="shared" si="0"/>
        <v>Umbellosphaera11053</v>
      </c>
      <c r="N4" s="21" t="s">
        <v>441</v>
      </c>
    </row>
    <row r="5" spans="1:14" x14ac:dyDescent="0.25">
      <c r="A5" s="2">
        <v>11054</v>
      </c>
      <c r="B5" s="2" t="s">
        <v>163</v>
      </c>
      <c r="C5" t="s">
        <v>622</v>
      </c>
      <c r="D5" t="s">
        <v>439</v>
      </c>
      <c r="E5" s="14">
        <v>10000</v>
      </c>
      <c r="F5" s="14">
        <v>0</v>
      </c>
      <c r="G5" s="1" t="s">
        <v>411</v>
      </c>
      <c r="L5" t="str">
        <f t="shared" si="0"/>
        <v>Nitzschia11054</v>
      </c>
      <c r="N5" s="21" t="s">
        <v>441</v>
      </c>
    </row>
    <row r="6" spans="1:14" x14ac:dyDescent="0.25">
      <c r="A6" s="2">
        <v>11055</v>
      </c>
      <c r="B6" s="2" t="s">
        <v>163</v>
      </c>
      <c r="C6" t="s">
        <v>622</v>
      </c>
      <c r="D6" t="s">
        <v>439</v>
      </c>
      <c r="E6" s="14">
        <v>4000</v>
      </c>
      <c r="F6" s="14">
        <v>0</v>
      </c>
      <c r="G6" s="1" t="s">
        <v>411</v>
      </c>
      <c r="L6" t="str">
        <f t="shared" si="0"/>
        <v>Nitzschia11055</v>
      </c>
      <c r="N6" s="21" t="s">
        <v>441</v>
      </c>
    </row>
    <row r="7" spans="1:14" x14ac:dyDescent="0.25">
      <c r="A7" s="2">
        <v>11056</v>
      </c>
      <c r="B7" s="2" t="s">
        <v>163</v>
      </c>
      <c r="C7" t="s">
        <v>622</v>
      </c>
      <c r="D7" t="s">
        <v>439</v>
      </c>
      <c r="E7" s="14">
        <v>10000</v>
      </c>
      <c r="F7" s="14">
        <v>0</v>
      </c>
      <c r="G7" s="1" t="s">
        <v>440</v>
      </c>
      <c r="L7" t="str">
        <f t="shared" si="0"/>
        <v>Corisphaera11056</v>
      </c>
      <c r="N7" s="21" t="s">
        <v>441</v>
      </c>
    </row>
    <row r="8" spans="1:14" x14ac:dyDescent="0.25">
      <c r="A8" s="2">
        <v>11057</v>
      </c>
      <c r="B8" s="2" t="s">
        <v>163</v>
      </c>
      <c r="C8" t="s">
        <v>622</v>
      </c>
      <c r="D8" t="s">
        <v>439</v>
      </c>
      <c r="E8" s="14">
        <v>4500</v>
      </c>
      <c r="F8" s="14">
        <v>0</v>
      </c>
      <c r="G8" s="1" t="s">
        <v>580</v>
      </c>
      <c r="H8" t="s">
        <v>581</v>
      </c>
      <c r="L8" t="str">
        <f t="shared" si="0"/>
        <v>Mastogloia11057</v>
      </c>
      <c r="N8" s="21" t="s">
        <v>441</v>
      </c>
    </row>
    <row r="9" spans="1:14" x14ac:dyDescent="0.25">
      <c r="A9" s="2">
        <v>11058</v>
      </c>
      <c r="B9" s="2" t="s">
        <v>163</v>
      </c>
      <c r="C9" t="s">
        <v>622</v>
      </c>
      <c r="D9" t="s">
        <v>439</v>
      </c>
      <c r="E9" s="14">
        <v>15000</v>
      </c>
      <c r="F9" s="14">
        <v>0</v>
      </c>
      <c r="G9" s="1" t="s">
        <v>411</v>
      </c>
      <c r="L9" t="str">
        <f t="shared" si="0"/>
        <v>Nitzschia11058</v>
      </c>
      <c r="N9" s="2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A14" sqref="A14"/>
    </sheetView>
  </sheetViews>
  <sheetFormatPr defaultRowHeight="15" x14ac:dyDescent="0.25"/>
  <cols>
    <col min="1" max="1" width="24" customWidth="1"/>
    <col min="2" max="2" width="17.85546875" customWidth="1"/>
    <col min="3" max="3" width="14.7109375" customWidth="1"/>
    <col min="4" max="4" width="10.5703125" customWidth="1"/>
    <col min="5" max="5" width="3.7109375" customWidth="1"/>
    <col min="6" max="6" width="20.42578125" customWidth="1"/>
  </cols>
  <sheetData>
    <row r="1" spans="1:7" x14ac:dyDescent="0.25">
      <c r="A1" t="s">
        <v>83</v>
      </c>
    </row>
    <row r="2" spans="1:7" x14ac:dyDescent="0.25">
      <c r="A2" s="1" t="s">
        <v>149</v>
      </c>
      <c r="B2" s="2"/>
      <c r="C2" s="1" t="s">
        <v>378</v>
      </c>
      <c r="D2" s="2"/>
    </row>
    <row r="3" spans="1:7" x14ac:dyDescent="0.25">
      <c r="A3" t="s">
        <v>349</v>
      </c>
      <c r="B3" s="2" t="s">
        <v>178</v>
      </c>
      <c r="C3" s="2" t="s">
        <v>4</v>
      </c>
      <c r="D3" s="2">
        <v>0.5</v>
      </c>
    </row>
    <row r="4" spans="1:7" x14ac:dyDescent="0.25">
      <c r="A4" s="1" t="s">
        <v>5</v>
      </c>
      <c r="B4" s="2">
        <v>622</v>
      </c>
      <c r="C4" s="2" t="s">
        <v>6</v>
      </c>
      <c r="D4" s="3">
        <f>+B4/60030</f>
        <v>1.0361485923704814E-2</v>
      </c>
    </row>
    <row r="5" spans="1:7" x14ac:dyDescent="0.25">
      <c r="A5" s="1" t="s">
        <v>60</v>
      </c>
      <c r="B5" s="2" t="s">
        <v>8</v>
      </c>
      <c r="C5" s="2" t="s">
        <v>9</v>
      </c>
      <c r="D5" s="2" t="s">
        <v>10</v>
      </c>
      <c r="F5" s="1" t="s">
        <v>308</v>
      </c>
      <c r="G5" s="2"/>
    </row>
    <row r="6" spans="1:7" x14ac:dyDescent="0.25">
      <c r="A6" s="1" t="s">
        <v>179</v>
      </c>
      <c r="B6" s="2">
        <v>46</v>
      </c>
      <c r="C6" s="4">
        <f>+B6/D4</f>
        <v>4439.5176848874598</v>
      </c>
      <c r="D6" s="5">
        <f>+C6/D3</f>
        <v>8879.0353697749197</v>
      </c>
    </row>
    <row r="7" spans="1:7" x14ac:dyDescent="0.25">
      <c r="A7" s="1" t="s">
        <v>180</v>
      </c>
      <c r="B7" s="2">
        <v>1</v>
      </c>
      <c r="C7" s="4">
        <f>+B7/D4</f>
        <v>96.511254019292608</v>
      </c>
      <c r="D7" s="5">
        <f>+C7/D3</f>
        <v>193.02250803858522</v>
      </c>
    </row>
    <row r="8" spans="1:7" x14ac:dyDescent="0.25">
      <c r="A8" s="1" t="s">
        <v>177</v>
      </c>
      <c r="B8" s="2">
        <v>3</v>
      </c>
      <c r="C8" s="4">
        <f>+B8/D4</f>
        <v>289.53376205787782</v>
      </c>
      <c r="D8" s="5">
        <f>+C8/D3</f>
        <v>579.06752411575565</v>
      </c>
    </row>
    <row r="9" spans="1:7" x14ac:dyDescent="0.25">
      <c r="A9" s="1" t="s">
        <v>181</v>
      </c>
      <c r="B9" s="2">
        <v>11</v>
      </c>
      <c r="C9" s="4">
        <f>+B9/D4</f>
        <v>1061.6237942122186</v>
      </c>
      <c r="D9" s="5">
        <f>+C9/D3</f>
        <v>2123.2475884244373</v>
      </c>
    </row>
    <row r="10" spans="1:7" x14ac:dyDescent="0.25">
      <c r="A10" s="1" t="s">
        <v>523</v>
      </c>
      <c r="B10" s="2">
        <v>39</v>
      </c>
      <c r="C10" s="4">
        <f>+B10/D4</f>
        <v>3763.9389067524116</v>
      </c>
      <c r="D10" s="5">
        <f>+C10/D3</f>
        <v>7527.8778135048233</v>
      </c>
    </row>
    <row r="11" spans="1:7" x14ac:dyDescent="0.25">
      <c r="A11" s="1" t="s">
        <v>142</v>
      </c>
      <c r="B11" s="2">
        <v>13</v>
      </c>
      <c r="C11" s="4">
        <f>+B11/D4</f>
        <v>1254.646302250804</v>
      </c>
      <c r="D11" s="5">
        <f>+C11/D3</f>
        <v>2509.2926045016079</v>
      </c>
      <c r="F11" t="s">
        <v>479</v>
      </c>
    </row>
    <row r="12" spans="1:7" s="30" customFormat="1" x14ac:dyDescent="0.25">
      <c r="A12" s="25" t="s">
        <v>227</v>
      </c>
      <c r="B12" s="31">
        <v>7</v>
      </c>
      <c r="C12" s="34">
        <f>+B12/D4</f>
        <v>675.5787781350482</v>
      </c>
      <c r="D12" s="35">
        <f>+C12/D3</f>
        <v>1351.1575562700964</v>
      </c>
      <c r="G12" s="25"/>
    </row>
    <row r="13" spans="1:7" x14ac:dyDescent="0.25">
      <c r="A13" s="1" t="s">
        <v>182</v>
      </c>
      <c r="B13" s="2">
        <v>3</v>
      </c>
      <c r="C13" s="4">
        <f>+B13/D4</f>
        <v>289.53376205787782</v>
      </c>
      <c r="D13" s="5">
        <f>+C13/D3</f>
        <v>579.06752411575565</v>
      </c>
    </row>
    <row r="14" spans="1:7" x14ac:dyDescent="0.25">
      <c r="A14" s="1" t="s">
        <v>331</v>
      </c>
      <c r="B14" s="2">
        <v>5</v>
      </c>
      <c r="C14" s="4">
        <f>+B14/D4</f>
        <v>482.55627009646304</v>
      </c>
      <c r="D14" s="5">
        <f>+C14/D3</f>
        <v>965.11254019292608</v>
      </c>
      <c r="F14" s="1" t="s">
        <v>332</v>
      </c>
      <c r="G14" s="1"/>
    </row>
    <row r="15" spans="1:7" s="30" customFormat="1" x14ac:dyDescent="0.25">
      <c r="A15" s="25" t="s">
        <v>183</v>
      </c>
      <c r="B15" s="31">
        <v>1</v>
      </c>
      <c r="C15" s="34">
        <f>+B15/D4</f>
        <v>96.511254019292608</v>
      </c>
      <c r="D15" s="35">
        <f>+C15/D3</f>
        <v>193.02250803858522</v>
      </c>
      <c r="G15" s="25"/>
    </row>
    <row r="16" spans="1:7" x14ac:dyDescent="0.25">
      <c r="A16" s="1" t="s">
        <v>584</v>
      </c>
      <c r="B16" s="2">
        <v>1</v>
      </c>
      <c r="C16" s="4">
        <f>+B16/D4</f>
        <v>96.511254019292608</v>
      </c>
      <c r="D16" s="5">
        <f>+C16/D3</f>
        <v>193.02250803858522</v>
      </c>
    </row>
    <row r="17" spans="1:7" s="30" customFormat="1" x14ac:dyDescent="0.25">
      <c r="A17" s="25" t="s">
        <v>184</v>
      </c>
      <c r="B17" s="31">
        <v>1</v>
      </c>
      <c r="C17" s="34">
        <f>+B17/D4</f>
        <v>96.511254019292608</v>
      </c>
      <c r="D17" s="35">
        <f>+C17/D3</f>
        <v>193.02250803858522</v>
      </c>
      <c r="G17" s="25"/>
    </row>
    <row r="18" spans="1:7" x14ac:dyDescent="0.25">
      <c r="A18" s="1" t="s">
        <v>185</v>
      </c>
      <c r="B18" s="2">
        <v>1</v>
      </c>
      <c r="C18" s="4">
        <f>+B18/D4</f>
        <v>96.511254019292608</v>
      </c>
      <c r="D18" s="5">
        <f>+C18/D3</f>
        <v>193.02250803858522</v>
      </c>
      <c r="F18" s="1" t="s">
        <v>185</v>
      </c>
    </row>
    <row r="19" spans="1:7" x14ac:dyDescent="0.25">
      <c r="A19" s="1" t="s">
        <v>186</v>
      </c>
      <c r="B19" s="2">
        <v>1</v>
      </c>
      <c r="C19" s="4">
        <f>+B19/D4</f>
        <v>96.511254019292608</v>
      </c>
      <c r="D19" s="5">
        <f>+C19/D3</f>
        <v>193.02250803858522</v>
      </c>
      <c r="F19" s="1" t="s">
        <v>186</v>
      </c>
    </row>
    <row r="20" spans="1:7" x14ac:dyDescent="0.25">
      <c r="A20" s="1" t="s">
        <v>80</v>
      </c>
      <c r="B20" s="2">
        <v>1</v>
      </c>
      <c r="C20" s="4">
        <f>+B20/D4</f>
        <v>96.511254019292608</v>
      </c>
      <c r="D20" s="5">
        <f>+C20/D3</f>
        <v>193.02250803858522</v>
      </c>
    </row>
    <row r="21" spans="1:7" x14ac:dyDescent="0.25">
      <c r="A21" s="1" t="s">
        <v>187</v>
      </c>
      <c r="B21" s="2">
        <v>7</v>
      </c>
      <c r="C21" s="4">
        <f>+B21/D4</f>
        <v>675.5787781350482</v>
      </c>
      <c r="D21" s="5">
        <f>+C21/D3</f>
        <v>1351.1575562700964</v>
      </c>
      <c r="F21" s="1" t="s">
        <v>187</v>
      </c>
    </row>
    <row r="22" spans="1:7" x14ac:dyDescent="0.25">
      <c r="A22" s="1" t="s">
        <v>188</v>
      </c>
      <c r="B22" s="2">
        <v>3</v>
      </c>
      <c r="C22" s="4">
        <f>+B22/D4</f>
        <v>289.53376205787782</v>
      </c>
      <c r="D22" s="5">
        <f>+C22/D3</f>
        <v>579.06752411575565</v>
      </c>
      <c r="G22" s="1"/>
    </row>
    <row r="23" spans="1:7" s="30" customFormat="1" x14ac:dyDescent="0.25">
      <c r="A23" s="25" t="s">
        <v>585</v>
      </c>
      <c r="B23" s="31">
        <v>5</v>
      </c>
      <c r="C23" s="34">
        <f>+B23/D4</f>
        <v>482.55627009646304</v>
      </c>
      <c r="D23" s="35">
        <f>+C23/D3</f>
        <v>965.11254019292608</v>
      </c>
      <c r="G23" s="25"/>
    </row>
    <row r="24" spans="1:7" x14ac:dyDescent="0.25">
      <c r="A24" s="1" t="s">
        <v>190</v>
      </c>
      <c r="B24" s="2">
        <v>1</v>
      </c>
      <c r="C24" s="4">
        <f>+B24/D4</f>
        <v>96.511254019292608</v>
      </c>
      <c r="D24" s="5">
        <f>+C24/D3</f>
        <v>193.02250803858522</v>
      </c>
    </row>
    <row r="25" spans="1:7" x14ac:dyDescent="0.25">
      <c r="A25" s="1" t="s">
        <v>191</v>
      </c>
      <c r="B25" s="2">
        <v>2</v>
      </c>
      <c r="C25" s="4">
        <f>+B25/D4</f>
        <v>193.02250803858522</v>
      </c>
      <c r="D25" s="5">
        <f>+C25/D3</f>
        <v>386.04501607717043</v>
      </c>
      <c r="F25" s="1" t="s">
        <v>191</v>
      </c>
    </row>
    <row r="26" spans="1:7" s="30" customFormat="1" x14ac:dyDescent="0.25">
      <c r="A26" s="25" t="s">
        <v>192</v>
      </c>
      <c r="B26" s="31">
        <v>1</v>
      </c>
      <c r="C26" s="34">
        <f>+B26/D4</f>
        <v>96.511254019292608</v>
      </c>
      <c r="D26" s="35">
        <f>+C26/D3</f>
        <v>193.02250803858522</v>
      </c>
      <c r="G26" s="25"/>
    </row>
    <row r="27" spans="1:7" x14ac:dyDescent="0.25">
      <c r="A27" s="1" t="s">
        <v>193</v>
      </c>
      <c r="B27" s="2">
        <v>2</v>
      </c>
      <c r="C27" s="4">
        <f>+B27/D4</f>
        <v>193.02250803858522</v>
      </c>
      <c r="D27" s="5">
        <f>+C27/D3</f>
        <v>386.04501607717043</v>
      </c>
    </row>
    <row r="28" spans="1:7" x14ac:dyDescent="0.25">
      <c r="A28" s="1" t="s">
        <v>194</v>
      </c>
      <c r="B28" s="2">
        <v>1</v>
      </c>
      <c r="C28" s="4">
        <f>+B28/D4</f>
        <v>96.511254019292608</v>
      </c>
      <c r="D28" s="5">
        <f>+C28/D3</f>
        <v>193.02250803858522</v>
      </c>
      <c r="F28" s="1" t="s">
        <v>194</v>
      </c>
    </row>
    <row r="29" spans="1:7" x14ac:dyDescent="0.25">
      <c r="A29" s="6" t="s">
        <v>341</v>
      </c>
      <c r="B29" s="7">
        <v>2</v>
      </c>
      <c r="C29" s="8">
        <f>+B29/D4</f>
        <v>193.02250803858522</v>
      </c>
      <c r="D29" s="9">
        <f>+C29/D3</f>
        <v>386.04501607717043</v>
      </c>
      <c r="F29" t="s">
        <v>480</v>
      </c>
      <c r="G29" s="6"/>
    </row>
    <row r="30" spans="1:7" x14ac:dyDescent="0.25">
      <c r="A30" s="1" t="s">
        <v>195</v>
      </c>
      <c r="B30" s="2">
        <v>1</v>
      </c>
      <c r="C30" s="4">
        <f>+B30/D4</f>
        <v>96.511254019292608</v>
      </c>
      <c r="D30" s="5">
        <f>+C30/D3</f>
        <v>193.02250803858522</v>
      </c>
    </row>
    <row r="31" spans="1:7" x14ac:dyDescent="0.25">
      <c r="A31" s="1" t="s">
        <v>196</v>
      </c>
      <c r="B31" s="2">
        <v>3</v>
      </c>
      <c r="C31" s="4">
        <f>+B31/D4</f>
        <v>289.53376205787782</v>
      </c>
      <c r="D31" s="5">
        <f>+C31/D3</f>
        <v>579.06752411575565</v>
      </c>
    </row>
    <row r="32" spans="1:7" x14ac:dyDescent="0.25">
      <c r="A32" s="1" t="s">
        <v>197</v>
      </c>
      <c r="B32" s="2">
        <v>1</v>
      </c>
      <c r="C32" s="4">
        <f>+B32/D4</f>
        <v>96.511254019292608</v>
      </c>
      <c r="D32" s="5">
        <f>+C32/D3</f>
        <v>193.02250803858522</v>
      </c>
      <c r="F32" s="1" t="s">
        <v>197</v>
      </c>
    </row>
    <row r="33" spans="1:7" x14ac:dyDescent="0.25">
      <c r="A33" s="1" t="s">
        <v>198</v>
      </c>
      <c r="B33" s="2">
        <v>2</v>
      </c>
      <c r="C33" s="4">
        <f>+B33/D4</f>
        <v>193.02250803858522</v>
      </c>
      <c r="D33" s="5">
        <f>+C33/D3</f>
        <v>386.04501607717043</v>
      </c>
      <c r="F33" s="1" t="s">
        <v>198</v>
      </c>
    </row>
    <row r="34" spans="1:7" s="30" customFormat="1" x14ac:dyDescent="0.25">
      <c r="A34" s="25" t="s">
        <v>175</v>
      </c>
      <c r="B34" s="31">
        <v>3</v>
      </c>
      <c r="C34" s="34">
        <f>+B34/D4</f>
        <v>289.53376205787782</v>
      </c>
      <c r="D34" s="35">
        <f>+C34/D3</f>
        <v>579.06752411575565</v>
      </c>
      <c r="G34" s="25"/>
    </row>
    <row r="35" spans="1:7" x14ac:dyDescent="0.25">
      <c r="A35" s="1" t="s">
        <v>199</v>
      </c>
      <c r="B35" s="2">
        <v>3</v>
      </c>
      <c r="C35" s="4">
        <f>+B35/D4</f>
        <v>289.53376205787782</v>
      </c>
      <c r="D35" s="5">
        <f>+C35/D3</f>
        <v>579.06752411575565</v>
      </c>
      <c r="F35" s="1" t="s">
        <v>199</v>
      </c>
    </row>
    <row r="36" spans="1:7" x14ac:dyDescent="0.25">
      <c r="A36" s="1" t="s">
        <v>200</v>
      </c>
      <c r="B36" s="2">
        <v>1</v>
      </c>
      <c r="C36" s="4">
        <f>+B36/D4</f>
        <v>96.511254019292608</v>
      </c>
      <c r="D36" s="5">
        <f>+C36/D3</f>
        <v>193.02250803858522</v>
      </c>
      <c r="F36" s="1" t="s">
        <v>481</v>
      </c>
    </row>
    <row r="37" spans="1:7" x14ac:dyDescent="0.25">
      <c r="A37" s="1" t="s">
        <v>201</v>
      </c>
      <c r="B37" s="2">
        <v>17</v>
      </c>
      <c r="C37" s="4">
        <f>+B37/D4</f>
        <v>1640.6913183279744</v>
      </c>
      <c r="D37" s="5">
        <f>+C37/D3</f>
        <v>3281.3826366559488</v>
      </c>
      <c r="F37" s="1" t="s">
        <v>201</v>
      </c>
    </row>
    <row r="38" spans="1:7" s="30" customFormat="1" x14ac:dyDescent="0.25">
      <c r="A38" s="25" t="s">
        <v>354</v>
      </c>
      <c r="B38" s="31">
        <v>1</v>
      </c>
      <c r="C38" s="34">
        <f>+B38/D4</f>
        <v>96.511254019292608</v>
      </c>
      <c r="D38" s="35">
        <f>+C38/D3</f>
        <v>193.02250803858522</v>
      </c>
      <c r="F38" s="25" t="s">
        <v>164</v>
      </c>
      <c r="G38" s="25"/>
    </row>
    <row r="39" spans="1:7" x14ac:dyDescent="0.25">
      <c r="A39" s="1" t="s">
        <v>76</v>
      </c>
      <c r="B39" s="2">
        <v>1</v>
      </c>
      <c r="C39" s="4">
        <f>+B39/D4</f>
        <v>96.511254019292608</v>
      </c>
      <c r="D39" s="5">
        <f>+C39/D3</f>
        <v>193.02250803858522</v>
      </c>
    </row>
    <row r="40" spans="1:7" x14ac:dyDescent="0.25">
      <c r="A40" s="1" t="s">
        <v>202</v>
      </c>
      <c r="B40" s="2">
        <v>1</v>
      </c>
      <c r="C40" s="4">
        <f>+B40/D4</f>
        <v>96.511254019292608</v>
      </c>
      <c r="D40" s="5">
        <f>+C40/D3</f>
        <v>193.02250803858522</v>
      </c>
      <c r="F40" s="1" t="s">
        <v>202</v>
      </c>
    </row>
    <row r="41" spans="1:7" x14ac:dyDescent="0.25">
      <c r="A41" s="1" t="s">
        <v>203</v>
      </c>
      <c r="B41" s="2">
        <v>1</v>
      </c>
      <c r="C41" s="4">
        <f>+B41/D4</f>
        <v>96.511254019292608</v>
      </c>
      <c r="D41" s="5">
        <f>+C41/D3</f>
        <v>193.02250803858522</v>
      </c>
      <c r="F41" s="1" t="s">
        <v>482</v>
      </c>
    </row>
    <row r="42" spans="1:7" x14ac:dyDescent="0.25">
      <c r="A42" s="1" t="s">
        <v>204</v>
      </c>
      <c r="B42" s="2">
        <v>3</v>
      </c>
      <c r="C42" s="4">
        <f>+B42/D4</f>
        <v>289.53376205787782</v>
      </c>
      <c r="D42" s="5">
        <f>+C42/D3</f>
        <v>579.06752411575565</v>
      </c>
      <c r="F42" s="1" t="s">
        <v>204</v>
      </c>
    </row>
    <row r="43" spans="1:7" s="30" customFormat="1" x14ac:dyDescent="0.25">
      <c r="A43" s="25" t="s">
        <v>205</v>
      </c>
      <c r="B43" s="31">
        <v>1</v>
      </c>
      <c r="C43" s="34">
        <f>+B43/D4</f>
        <v>96.511254019292608</v>
      </c>
      <c r="D43" s="35">
        <f>+C43/D3</f>
        <v>193.02250803858522</v>
      </c>
      <c r="G43" s="25"/>
    </row>
    <row r="44" spans="1:7" x14ac:dyDescent="0.25">
      <c r="A44" s="1" t="s">
        <v>206</v>
      </c>
      <c r="B44" s="2">
        <v>1</v>
      </c>
      <c r="C44" s="4">
        <f>+B44/D4</f>
        <v>96.511254019292608</v>
      </c>
      <c r="D44" s="5">
        <f>+C44/D3</f>
        <v>193.02250803858522</v>
      </c>
      <c r="F44" s="1" t="s">
        <v>206</v>
      </c>
    </row>
    <row r="45" spans="1:7" x14ac:dyDescent="0.25">
      <c r="C45" s="4"/>
      <c r="D45" s="5"/>
    </row>
    <row r="46" spans="1:7" x14ac:dyDescent="0.25">
      <c r="A46" s="1" t="s">
        <v>58</v>
      </c>
      <c r="B46" s="2">
        <f>+SUM(B6:B44)</f>
        <v>198</v>
      </c>
      <c r="C46" s="4"/>
      <c r="D46" s="5">
        <f>+SUM(D6:D44)</f>
        <v>38218.456591639893</v>
      </c>
    </row>
    <row r="47" spans="1:7" x14ac:dyDescent="0.25">
      <c r="A47" s="1" t="s">
        <v>176</v>
      </c>
      <c r="B47" s="2">
        <f>+COUNT(B6:B44)</f>
        <v>39</v>
      </c>
      <c r="C47" s="4"/>
      <c r="D47" s="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A2" sqref="A2:XFD3"/>
    </sheetView>
  </sheetViews>
  <sheetFormatPr defaultRowHeight="15" x14ac:dyDescent="0.25"/>
  <cols>
    <col min="3" max="3" width="37.5703125" customWidth="1"/>
    <col min="13" max="13" width="12.28515625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s="30" customFormat="1" x14ac:dyDescent="0.25">
      <c r="A2" s="31">
        <v>10684</v>
      </c>
      <c r="B2" s="31" t="s">
        <v>178</v>
      </c>
      <c r="C2" s="30" t="s">
        <v>623</v>
      </c>
      <c r="D2" s="30" t="s">
        <v>399</v>
      </c>
      <c r="E2" s="32">
        <v>5000</v>
      </c>
      <c r="F2" s="32">
        <v>0</v>
      </c>
      <c r="G2" s="25" t="s">
        <v>418</v>
      </c>
      <c r="L2" s="30" t="str">
        <f>+CONCATENATE(G2,A2)</f>
        <v>Thalassiosira10684</v>
      </c>
      <c r="N2" s="33"/>
    </row>
    <row r="3" spans="1:14" s="30" customFormat="1" x14ac:dyDescent="0.25">
      <c r="A3" s="31">
        <v>10685</v>
      </c>
      <c r="B3" s="31" t="s">
        <v>178</v>
      </c>
      <c r="C3" s="30" t="s">
        <v>623</v>
      </c>
      <c r="D3" s="30" t="s">
        <v>399</v>
      </c>
      <c r="E3" s="32">
        <v>20000</v>
      </c>
      <c r="F3" s="32">
        <v>0</v>
      </c>
      <c r="G3" s="25" t="s">
        <v>418</v>
      </c>
      <c r="L3" s="30" t="str">
        <f>+CONCATENATE(G3,A2,"a")</f>
        <v>Thalassiosira10684a</v>
      </c>
      <c r="N3" s="33"/>
    </row>
    <row r="4" spans="1:14" x14ac:dyDescent="0.25">
      <c r="A4" s="2">
        <v>11059</v>
      </c>
      <c r="B4" s="2" t="s">
        <v>178</v>
      </c>
      <c r="C4" s="30" t="s">
        <v>623</v>
      </c>
      <c r="D4" t="s">
        <v>439</v>
      </c>
      <c r="E4" s="14">
        <v>1500</v>
      </c>
      <c r="F4" s="14">
        <v>0</v>
      </c>
      <c r="G4" s="1" t="s">
        <v>442</v>
      </c>
      <c r="L4" t="str">
        <f t="shared" ref="L4:L27" si="0">+CONCATENATE(G4,A4)</f>
        <v>Cylindrotheca11059</v>
      </c>
      <c r="N4" s="21" t="s">
        <v>441</v>
      </c>
    </row>
    <row r="5" spans="1:14" x14ac:dyDescent="0.25">
      <c r="A5" s="2">
        <v>11060</v>
      </c>
      <c r="B5" s="2" t="s">
        <v>178</v>
      </c>
      <c r="C5" s="30" t="s">
        <v>623</v>
      </c>
      <c r="D5" t="s">
        <v>439</v>
      </c>
      <c r="E5" s="14">
        <v>7500</v>
      </c>
      <c r="F5" s="14">
        <v>0</v>
      </c>
      <c r="G5" s="1" t="s">
        <v>442</v>
      </c>
      <c r="L5" t="str">
        <f>+CONCATENATE(G5,A4,"a")</f>
        <v>Cylindrotheca11059a</v>
      </c>
      <c r="N5" s="21" t="s">
        <v>441</v>
      </c>
    </row>
    <row r="6" spans="1:14" x14ac:dyDescent="0.25">
      <c r="A6" s="2">
        <v>11061</v>
      </c>
      <c r="B6" s="2" t="s">
        <v>178</v>
      </c>
      <c r="C6" s="30" t="s">
        <v>623</v>
      </c>
      <c r="D6" t="s">
        <v>439</v>
      </c>
      <c r="E6" s="14">
        <v>7500</v>
      </c>
      <c r="F6" s="14">
        <v>0</v>
      </c>
      <c r="G6" s="1" t="s">
        <v>442</v>
      </c>
      <c r="L6" t="str">
        <f>+CONCATENATE(G6,A4,"b")</f>
        <v>Cylindrotheca11059b</v>
      </c>
      <c r="N6" s="21" t="s">
        <v>441</v>
      </c>
    </row>
    <row r="7" spans="1:14" x14ac:dyDescent="0.25">
      <c r="A7" s="2">
        <v>11062</v>
      </c>
      <c r="B7" s="2" t="s">
        <v>178</v>
      </c>
      <c r="C7" s="30" t="s">
        <v>623</v>
      </c>
      <c r="D7" t="s">
        <v>439</v>
      </c>
      <c r="E7" s="14">
        <v>7500</v>
      </c>
      <c r="F7" s="14">
        <v>0</v>
      </c>
      <c r="G7" s="1" t="s">
        <v>442</v>
      </c>
      <c r="L7" t="str">
        <f>+CONCATENATE(G7,A4,"c")</f>
        <v>Cylindrotheca11059c</v>
      </c>
      <c r="N7" s="21" t="s">
        <v>441</v>
      </c>
    </row>
    <row r="8" spans="1:14" x14ac:dyDescent="0.25">
      <c r="A8" s="2">
        <v>11063</v>
      </c>
      <c r="B8" s="2" t="s">
        <v>178</v>
      </c>
      <c r="C8" s="30" t="s">
        <v>623</v>
      </c>
      <c r="D8" t="s">
        <v>439</v>
      </c>
      <c r="E8" s="14">
        <v>13000</v>
      </c>
      <c r="F8" s="14">
        <v>0</v>
      </c>
      <c r="G8" s="1" t="s">
        <v>409</v>
      </c>
      <c r="L8" t="str">
        <f t="shared" si="0"/>
        <v>Syracosphaera11063</v>
      </c>
      <c r="N8" s="21" t="s">
        <v>441</v>
      </c>
    </row>
    <row r="9" spans="1:14" x14ac:dyDescent="0.25">
      <c r="A9" s="2">
        <v>11064</v>
      </c>
      <c r="B9" s="2" t="s">
        <v>178</v>
      </c>
      <c r="C9" s="30" t="s">
        <v>623</v>
      </c>
      <c r="D9" t="s">
        <v>439</v>
      </c>
      <c r="E9" s="14">
        <v>1000</v>
      </c>
      <c r="F9" s="14">
        <v>0</v>
      </c>
      <c r="G9" s="1" t="s">
        <v>434</v>
      </c>
      <c r="L9" t="str">
        <f t="shared" si="0"/>
        <v>Guinardia11064</v>
      </c>
      <c r="N9" s="21" t="s">
        <v>441</v>
      </c>
    </row>
    <row r="10" spans="1:14" x14ac:dyDescent="0.25">
      <c r="A10" s="2">
        <v>11065</v>
      </c>
      <c r="B10" s="2" t="s">
        <v>178</v>
      </c>
      <c r="C10" s="30" t="s">
        <v>623</v>
      </c>
      <c r="D10" t="s">
        <v>439</v>
      </c>
      <c r="E10" s="14">
        <v>5000</v>
      </c>
      <c r="F10" s="14">
        <v>0</v>
      </c>
      <c r="G10" s="1" t="s">
        <v>434</v>
      </c>
      <c r="L10" t="str">
        <f t="shared" si="0"/>
        <v>Guinardia11065</v>
      </c>
      <c r="N10" s="21" t="s">
        <v>441</v>
      </c>
    </row>
    <row r="11" spans="1:14" x14ac:dyDescent="0.25">
      <c r="A11" s="2">
        <v>11066</v>
      </c>
      <c r="B11" s="2" t="s">
        <v>178</v>
      </c>
      <c r="C11" s="30" t="s">
        <v>623</v>
      </c>
      <c r="D11" t="s">
        <v>439</v>
      </c>
      <c r="E11" s="14">
        <v>10000</v>
      </c>
      <c r="F11" s="14">
        <v>0</v>
      </c>
      <c r="G11" s="1" t="s">
        <v>443</v>
      </c>
      <c r="L11" t="str">
        <f t="shared" si="0"/>
        <v>Detonula11066</v>
      </c>
      <c r="N11" s="21" t="s">
        <v>441</v>
      </c>
    </row>
    <row r="12" spans="1:14" x14ac:dyDescent="0.25">
      <c r="A12" s="2">
        <v>11067</v>
      </c>
      <c r="B12" s="2" t="s">
        <v>178</v>
      </c>
      <c r="C12" s="30" t="s">
        <v>623</v>
      </c>
      <c r="D12" t="s">
        <v>439</v>
      </c>
      <c r="E12" s="14">
        <v>7500</v>
      </c>
      <c r="F12" s="14">
        <v>0</v>
      </c>
      <c r="G12" s="1" t="s">
        <v>444</v>
      </c>
      <c r="L12" t="str">
        <f t="shared" si="0"/>
        <v>Calyptrosphaera11067</v>
      </c>
      <c r="N12" s="21" t="s">
        <v>441</v>
      </c>
    </row>
    <row r="13" spans="1:14" x14ac:dyDescent="0.25">
      <c r="A13" s="2">
        <v>11068</v>
      </c>
      <c r="B13" s="2" t="s">
        <v>178</v>
      </c>
      <c r="C13" s="30" t="s">
        <v>623</v>
      </c>
      <c r="D13" t="s">
        <v>439</v>
      </c>
      <c r="E13" s="14">
        <v>2500</v>
      </c>
      <c r="F13" s="14">
        <v>0</v>
      </c>
      <c r="G13" s="1" t="s">
        <v>421</v>
      </c>
      <c r="L13" t="str">
        <f t="shared" si="0"/>
        <v>Michaelsarsia11068</v>
      </c>
      <c r="N13" s="21" t="s">
        <v>441</v>
      </c>
    </row>
    <row r="14" spans="1:14" x14ac:dyDescent="0.25">
      <c r="A14" s="2">
        <v>11069</v>
      </c>
      <c r="B14" s="2" t="s">
        <v>178</v>
      </c>
      <c r="C14" s="30" t="s">
        <v>623</v>
      </c>
      <c r="D14" t="s">
        <v>439</v>
      </c>
      <c r="E14" s="14">
        <v>10000</v>
      </c>
      <c r="F14" s="14">
        <v>0</v>
      </c>
      <c r="G14" s="1" t="s">
        <v>421</v>
      </c>
      <c r="L14" t="str">
        <f>+CONCATENATE(G14,A13,"a")</f>
        <v>Michaelsarsia11068a</v>
      </c>
      <c r="N14" s="21" t="s">
        <v>441</v>
      </c>
    </row>
    <row r="15" spans="1:14" x14ac:dyDescent="0.25">
      <c r="A15" s="2">
        <v>11070</v>
      </c>
      <c r="B15" s="2" t="s">
        <v>178</v>
      </c>
      <c r="C15" s="30" t="s">
        <v>623</v>
      </c>
      <c r="D15" t="s">
        <v>439</v>
      </c>
      <c r="E15" s="14">
        <v>10000</v>
      </c>
      <c r="F15" s="14">
        <v>0</v>
      </c>
      <c r="G15" s="1" t="s">
        <v>431</v>
      </c>
      <c r="L15" t="str">
        <f t="shared" si="0"/>
        <v>Prorocentrum11070</v>
      </c>
      <c r="N15" s="21" t="s">
        <v>441</v>
      </c>
    </row>
    <row r="16" spans="1:14" x14ac:dyDescent="0.25">
      <c r="A16" s="2">
        <v>11071</v>
      </c>
      <c r="B16" s="2" t="s">
        <v>178</v>
      </c>
      <c r="C16" s="30" t="s">
        <v>623</v>
      </c>
      <c r="D16" t="s">
        <v>439</v>
      </c>
      <c r="E16" s="14">
        <v>10000</v>
      </c>
      <c r="F16" s="14">
        <v>0</v>
      </c>
      <c r="G16" s="1" t="s">
        <v>405</v>
      </c>
      <c r="H16" t="s">
        <v>406</v>
      </c>
      <c r="L16" t="str">
        <f t="shared" si="0"/>
        <v>Fragilariopsis11071</v>
      </c>
      <c r="N16" s="21" t="s">
        <v>441</v>
      </c>
    </row>
    <row r="17" spans="1:14" x14ac:dyDescent="0.25">
      <c r="A17" s="2">
        <v>11072</v>
      </c>
      <c r="B17" s="2" t="s">
        <v>178</v>
      </c>
      <c r="C17" s="30" t="s">
        <v>623</v>
      </c>
      <c r="D17" t="s">
        <v>439</v>
      </c>
      <c r="E17" s="14">
        <v>5000</v>
      </c>
      <c r="F17" s="14">
        <v>0</v>
      </c>
      <c r="G17" s="1" t="s">
        <v>445</v>
      </c>
      <c r="L17" t="str">
        <f t="shared" si="0"/>
        <v>Calciosolenia11072</v>
      </c>
      <c r="N17" s="21" t="s">
        <v>441</v>
      </c>
    </row>
    <row r="18" spans="1:14" x14ac:dyDescent="0.25">
      <c r="A18" s="2">
        <v>11073</v>
      </c>
      <c r="B18" s="2" t="s">
        <v>178</v>
      </c>
      <c r="C18" s="30" t="s">
        <v>623</v>
      </c>
      <c r="D18" t="s">
        <v>439</v>
      </c>
      <c r="E18" s="14">
        <v>5000</v>
      </c>
      <c r="F18" s="14">
        <v>0</v>
      </c>
      <c r="G18" s="1" t="s">
        <v>434</v>
      </c>
      <c r="L18" t="str">
        <f t="shared" si="0"/>
        <v>Guinardia11073</v>
      </c>
      <c r="N18" s="21" t="s">
        <v>441</v>
      </c>
    </row>
    <row r="19" spans="1:14" x14ac:dyDescent="0.25">
      <c r="A19" s="2">
        <v>11074</v>
      </c>
      <c r="B19" s="2" t="s">
        <v>178</v>
      </c>
      <c r="C19" s="30" t="s">
        <v>623</v>
      </c>
      <c r="D19" t="s">
        <v>439</v>
      </c>
      <c r="E19" s="14">
        <v>5000</v>
      </c>
      <c r="F19" s="14">
        <v>0</v>
      </c>
      <c r="G19" s="1" t="s">
        <v>418</v>
      </c>
      <c r="L19" t="str">
        <f t="shared" si="0"/>
        <v>Thalassiosira11074</v>
      </c>
      <c r="N19" s="21" t="s">
        <v>441</v>
      </c>
    </row>
    <row r="20" spans="1:14" x14ac:dyDescent="0.25">
      <c r="A20" s="2">
        <v>11075</v>
      </c>
      <c r="B20" s="2" t="s">
        <v>178</v>
      </c>
      <c r="C20" s="30" t="s">
        <v>623</v>
      </c>
      <c r="D20" t="s">
        <v>439</v>
      </c>
      <c r="E20" s="14">
        <v>15000</v>
      </c>
      <c r="F20" s="14">
        <v>0</v>
      </c>
      <c r="G20" s="1" t="s">
        <v>418</v>
      </c>
      <c r="L20" t="str">
        <f>+CONCATENATE(G20,A19,"a")</f>
        <v>Thalassiosira11074a</v>
      </c>
      <c r="N20" s="21" t="s">
        <v>441</v>
      </c>
    </row>
    <row r="21" spans="1:14" x14ac:dyDescent="0.25">
      <c r="A21" s="2">
        <v>11076</v>
      </c>
      <c r="B21" s="2" t="s">
        <v>178</v>
      </c>
      <c r="C21" s="30" t="s">
        <v>623</v>
      </c>
      <c r="D21" t="s">
        <v>439</v>
      </c>
      <c r="E21" s="14">
        <v>8000</v>
      </c>
      <c r="F21" s="14">
        <v>0</v>
      </c>
      <c r="G21" s="1" t="s">
        <v>418</v>
      </c>
      <c r="L21" t="str">
        <f t="shared" si="0"/>
        <v>Thalassiosira11076</v>
      </c>
      <c r="N21" s="21" t="s">
        <v>441</v>
      </c>
    </row>
    <row r="22" spans="1:14" x14ac:dyDescent="0.25">
      <c r="A22" s="2">
        <v>11077</v>
      </c>
      <c r="B22" s="2" t="s">
        <v>178</v>
      </c>
      <c r="C22" s="30" t="s">
        <v>623</v>
      </c>
      <c r="D22" t="s">
        <v>439</v>
      </c>
      <c r="E22" s="14">
        <v>9000</v>
      </c>
      <c r="F22" s="14">
        <v>0</v>
      </c>
      <c r="G22" s="1" t="s">
        <v>154</v>
      </c>
      <c r="L22" t="str">
        <f t="shared" si="0"/>
        <v>Gephyrocapsa11077</v>
      </c>
      <c r="N22" s="21" t="s">
        <v>441</v>
      </c>
    </row>
    <row r="23" spans="1:14" x14ac:dyDescent="0.25">
      <c r="A23" s="2">
        <v>11078</v>
      </c>
      <c r="B23" s="2" t="s">
        <v>178</v>
      </c>
      <c r="C23" s="30" t="s">
        <v>623</v>
      </c>
      <c r="D23" t="s">
        <v>439</v>
      </c>
      <c r="E23" s="14">
        <v>9000</v>
      </c>
      <c r="F23" s="14">
        <v>0</v>
      </c>
      <c r="G23" s="1" t="s">
        <v>446</v>
      </c>
      <c r="L23" t="str">
        <f t="shared" si="0"/>
        <v>Algirosphaera11078</v>
      </c>
      <c r="N23" s="21" t="s">
        <v>441</v>
      </c>
    </row>
    <row r="24" spans="1:14" x14ac:dyDescent="0.25">
      <c r="A24" s="2">
        <v>11079</v>
      </c>
      <c r="B24" s="2" t="s">
        <v>178</v>
      </c>
      <c r="C24" s="30" t="s">
        <v>623</v>
      </c>
      <c r="D24" t="s">
        <v>439</v>
      </c>
      <c r="E24" s="14">
        <v>9000</v>
      </c>
      <c r="F24" s="14">
        <v>0</v>
      </c>
      <c r="G24" s="1" t="s">
        <v>446</v>
      </c>
      <c r="L24" t="str">
        <f>+CONCATENATE(G24,A23,"a")</f>
        <v>Algirosphaera11078a</v>
      </c>
      <c r="N24" s="21" t="s">
        <v>441</v>
      </c>
    </row>
    <row r="25" spans="1:14" x14ac:dyDescent="0.25">
      <c r="A25" s="2">
        <v>11080</v>
      </c>
      <c r="B25" s="2" t="s">
        <v>178</v>
      </c>
      <c r="C25" s="30" t="s">
        <v>623</v>
      </c>
      <c r="D25" t="s">
        <v>439</v>
      </c>
      <c r="E25" s="14">
        <v>1000</v>
      </c>
      <c r="F25" s="14">
        <v>0</v>
      </c>
      <c r="G25" s="1" t="s">
        <v>413</v>
      </c>
      <c r="L25" t="str">
        <f t="shared" si="0"/>
        <v>Chaetoceros11080</v>
      </c>
      <c r="N25" s="21" t="s">
        <v>441</v>
      </c>
    </row>
    <row r="26" spans="1:14" x14ac:dyDescent="0.25">
      <c r="A26" s="2">
        <v>11081</v>
      </c>
      <c r="B26" s="2" t="s">
        <v>178</v>
      </c>
      <c r="C26" s="30" t="s">
        <v>623</v>
      </c>
      <c r="D26" t="s">
        <v>439</v>
      </c>
      <c r="E26" s="14">
        <v>5000</v>
      </c>
      <c r="F26" s="14">
        <v>0</v>
      </c>
      <c r="G26" s="1" t="s">
        <v>435</v>
      </c>
      <c r="L26" t="str">
        <f t="shared" si="0"/>
        <v>Rhizosolenia11081</v>
      </c>
      <c r="N26" s="21" t="s">
        <v>441</v>
      </c>
    </row>
    <row r="27" spans="1:14" s="30" customFormat="1" x14ac:dyDescent="0.25">
      <c r="A27" s="31">
        <v>11082</v>
      </c>
      <c r="B27" s="31" t="s">
        <v>178</v>
      </c>
      <c r="C27" s="30" t="s">
        <v>623</v>
      </c>
      <c r="D27" s="30" t="s">
        <v>439</v>
      </c>
      <c r="E27" s="32">
        <v>2500</v>
      </c>
      <c r="F27" s="32">
        <v>0</v>
      </c>
      <c r="G27" s="25" t="s">
        <v>447</v>
      </c>
      <c r="L27" s="30" t="str">
        <f t="shared" si="0"/>
        <v>cluster11082</v>
      </c>
      <c r="N27" s="33" t="s">
        <v>441</v>
      </c>
    </row>
    <row r="28" spans="1:14" s="30" customFormat="1" x14ac:dyDescent="0.25">
      <c r="A28" s="31">
        <v>11082</v>
      </c>
      <c r="B28" s="31" t="s">
        <v>178</v>
      </c>
      <c r="C28" s="30" t="s">
        <v>623</v>
      </c>
      <c r="D28" s="30" t="s">
        <v>439</v>
      </c>
      <c r="E28" s="32">
        <v>2500</v>
      </c>
      <c r="F28" s="32">
        <v>0</v>
      </c>
      <c r="G28" s="25" t="s">
        <v>447</v>
      </c>
      <c r="L28" s="30" t="str">
        <f t="shared" ref="L28" si="1">+CONCATENATE(G28,A28)</f>
        <v>cluster11082</v>
      </c>
      <c r="N28" s="33" t="s">
        <v>441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opLeftCell="A16" workbookViewId="0">
      <selection activeCell="A44" sqref="A44:XFD44"/>
    </sheetView>
  </sheetViews>
  <sheetFormatPr defaultRowHeight="15" x14ac:dyDescent="0.25"/>
  <cols>
    <col min="1" max="1" width="28.85546875" customWidth="1"/>
    <col min="2" max="2" width="12.7109375" customWidth="1"/>
    <col min="3" max="3" width="13.42578125" customWidth="1"/>
    <col min="5" max="5" width="4.42578125" customWidth="1"/>
    <col min="6" max="6" width="20.140625" customWidth="1"/>
  </cols>
  <sheetData>
    <row r="1" spans="1:7" x14ac:dyDescent="0.25">
      <c r="A1" t="s">
        <v>83</v>
      </c>
      <c r="B1" s="2"/>
    </row>
    <row r="2" spans="1:7" x14ac:dyDescent="0.25">
      <c r="A2" s="1" t="s">
        <v>149</v>
      </c>
      <c r="B2" s="2"/>
      <c r="C2" s="1" t="s">
        <v>379</v>
      </c>
      <c r="D2" s="2"/>
    </row>
    <row r="3" spans="1:7" x14ac:dyDescent="0.25">
      <c r="A3" t="s">
        <v>348</v>
      </c>
      <c r="B3" s="1" t="s">
        <v>207</v>
      </c>
      <c r="C3" s="2" t="s">
        <v>4</v>
      </c>
      <c r="D3" s="2">
        <v>0.5</v>
      </c>
    </row>
    <row r="4" spans="1:7" x14ac:dyDescent="0.25">
      <c r="A4" s="1" t="s">
        <v>5</v>
      </c>
      <c r="B4" s="2">
        <v>652</v>
      </c>
      <c r="C4" s="2" t="s">
        <v>6</v>
      </c>
      <c r="D4" s="3">
        <f>+B4/60030</f>
        <v>1.0861236048642345E-2</v>
      </c>
    </row>
    <row r="5" spans="1:7" x14ac:dyDescent="0.25">
      <c r="A5" s="1" t="s">
        <v>234</v>
      </c>
      <c r="B5" s="2" t="s">
        <v>8</v>
      </c>
      <c r="C5" s="2" t="s">
        <v>9</v>
      </c>
      <c r="D5" s="2" t="s">
        <v>10</v>
      </c>
      <c r="F5" s="1" t="s">
        <v>308</v>
      </c>
      <c r="G5" s="2"/>
    </row>
    <row r="6" spans="1:7" x14ac:dyDescent="0.25">
      <c r="A6" s="1" t="s">
        <v>208</v>
      </c>
      <c r="B6" s="2">
        <v>30</v>
      </c>
      <c r="C6" s="4">
        <f>+B6/D4</f>
        <v>2762.1165644171779</v>
      </c>
      <c r="D6" s="5">
        <f>+C6/D3</f>
        <v>5524.2331288343557</v>
      </c>
      <c r="F6" s="1" t="s">
        <v>208</v>
      </c>
    </row>
    <row r="7" spans="1:7" x14ac:dyDescent="0.25">
      <c r="A7" s="1" t="s">
        <v>181</v>
      </c>
      <c r="B7" s="2">
        <v>3</v>
      </c>
      <c r="C7" s="4">
        <f>+B7/D4</f>
        <v>276.21165644171782</v>
      </c>
      <c r="D7" s="5">
        <f>+C7/D3</f>
        <v>552.42331288343564</v>
      </c>
    </row>
    <row r="8" spans="1:7" x14ac:dyDescent="0.25">
      <c r="A8" s="1" t="s">
        <v>209</v>
      </c>
      <c r="B8" s="2">
        <v>5</v>
      </c>
      <c r="C8" s="4">
        <f>+B8/D4</f>
        <v>460.35276073619633</v>
      </c>
      <c r="D8" s="5">
        <f>+C8/D3</f>
        <v>920.70552147239266</v>
      </c>
      <c r="F8" s="1" t="s">
        <v>209</v>
      </c>
    </row>
    <row r="9" spans="1:7" x14ac:dyDescent="0.25">
      <c r="A9" s="1" t="s">
        <v>210</v>
      </c>
      <c r="B9" s="2">
        <v>27</v>
      </c>
      <c r="C9" s="4">
        <f>+B9/D4</f>
        <v>2485.90490797546</v>
      </c>
      <c r="D9" s="5">
        <f>+C9/D3</f>
        <v>4971.80981595092</v>
      </c>
    </row>
    <row r="10" spans="1:7" x14ac:dyDescent="0.25">
      <c r="A10" s="1" t="s">
        <v>211</v>
      </c>
      <c r="B10" s="2">
        <v>6</v>
      </c>
      <c r="C10" s="4">
        <f>+B10/D4</f>
        <v>552.42331288343564</v>
      </c>
      <c r="D10" s="5">
        <f>+C10/D3</f>
        <v>1104.8466257668713</v>
      </c>
      <c r="F10" s="1" t="s">
        <v>211</v>
      </c>
    </row>
    <row r="11" spans="1:7" x14ac:dyDescent="0.25">
      <c r="A11" s="1" t="s">
        <v>325</v>
      </c>
      <c r="B11" s="2">
        <v>3</v>
      </c>
      <c r="C11" s="4">
        <f>+B11/D4</f>
        <v>276.21165644171782</v>
      </c>
      <c r="D11" s="5">
        <f>+C11/D3</f>
        <v>552.42331288343564</v>
      </c>
      <c r="F11" s="1" t="s">
        <v>326</v>
      </c>
    </row>
    <row r="12" spans="1:7" x14ac:dyDescent="0.25">
      <c r="A12" s="1" t="s">
        <v>80</v>
      </c>
      <c r="B12" s="2">
        <v>1</v>
      </c>
      <c r="C12" s="4">
        <f>+B12/D4</f>
        <v>92.070552147239269</v>
      </c>
      <c r="D12" s="5">
        <f>+C12/D3</f>
        <v>184.14110429447854</v>
      </c>
    </row>
    <row r="13" spans="1:7" x14ac:dyDescent="0.25">
      <c r="A13" s="1" t="s">
        <v>212</v>
      </c>
      <c r="B13" s="2">
        <v>1</v>
      </c>
      <c r="C13" s="4">
        <f>+B13/D4</f>
        <v>92.070552147239269</v>
      </c>
      <c r="D13" s="5">
        <f>+C13/D3</f>
        <v>184.14110429447854</v>
      </c>
      <c r="F13" s="1" t="s">
        <v>212</v>
      </c>
    </row>
    <row r="14" spans="1:7" x14ac:dyDescent="0.25">
      <c r="A14" s="1" t="s">
        <v>196</v>
      </c>
      <c r="B14" s="2">
        <v>7</v>
      </c>
      <c r="C14" s="4">
        <f>+B14/D4</f>
        <v>644.4938650306749</v>
      </c>
      <c r="D14" s="5">
        <f>+C14/D3</f>
        <v>1288.9877300613498</v>
      </c>
    </row>
    <row r="15" spans="1:7" x14ac:dyDescent="0.25">
      <c r="A15" s="1" t="s">
        <v>213</v>
      </c>
      <c r="B15" s="2">
        <v>2</v>
      </c>
      <c r="C15" s="4">
        <f>+B15/D4</f>
        <v>184.14110429447854</v>
      </c>
      <c r="D15" s="5">
        <f>+C15/D3</f>
        <v>368.28220858895708</v>
      </c>
      <c r="F15" s="1" t="s">
        <v>213</v>
      </c>
    </row>
    <row r="16" spans="1:7" x14ac:dyDescent="0.25">
      <c r="A16" s="1" t="s">
        <v>214</v>
      </c>
      <c r="B16" s="2">
        <v>17</v>
      </c>
      <c r="C16" s="4">
        <f>+B16/D4</f>
        <v>1565.1993865030674</v>
      </c>
      <c r="D16" s="5">
        <f>+C16/D3</f>
        <v>3130.3987730061349</v>
      </c>
      <c r="F16" s="1" t="s">
        <v>214</v>
      </c>
    </row>
    <row r="17" spans="1:7" x14ac:dyDescent="0.25">
      <c r="A17" s="1" t="s">
        <v>76</v>
      </c>
      <c r="B17" s="2">
        <v>1</v>
      </c>
      <c r="C17" s="4">
        <f>+B17/D4</f>
        <v>92.070552147239269</v>
      </c>
      <c r="D17" s="5">
        <f>+C17/D3</f>
        <v>184.14110429447854</v>
      </c>
    </row>
    <row r="18" spans="1:7" x14ac:dyDescent="0.25">
      <c r="A18" s="1" t="s">
        <v>142</v>
      </c>
      <c r="B18" s="2">
        <v>5</v>
      </c>
      <c r="C18" s="4">
        <f>+B18/D4</f>
        <v>460.35276073619633</v>
      </c>
      <c r="D18" s="5">
        <f>+C18/D3</f>
        <v>920.70552147239266</v>
      </c>
    </row>
    <row r="19" spans="1:7" x14ac:dyDescent="0.25">
      <c r="A19" s="1" t="s">
        <v>215</v>
      </c>
      <c r="B19" s="2">
        <v>18</v>
      </c>
      <c r="C19" s="4">
        <f>+B19/D4</f>
        <v>1657.2699386503068</v>
      </c>
      <c r="D19" s="5">
        <f>+C19/D3</f>
        <v>3314.5398773006136</v>
      </c>
      <c r="F19" s="1" t="s">
        <v>323</v>
      </c>
    </row>
    <row r="20" spans="1:7" x14ac:dyDescent="0.25">
      <c r="A20" s="1" t="s">
        <v>216</v>
      </c>
      <c r="B20" s="2">
        <v>6</v>
      </c>
      <c r="C20" s="4">
        <f>+B20/D4</f>
        <v>552.42331288343564</v>
      </c>
      <c r="D20" s="5">
        <f>+C20/D3</f>
        <v>1104.8466257668713</v>
      </c>
    </row>
    <row r="21" spans="1:7" x14ac:dyDescent="0.25">
      <c r="A21" s="1" t="s">
        <v>586</v>
      </c>
      <c r="B21" s="2">
        <v>1</v>
      </c>
      <c r="C21" s="4">
        <f>+B21/D4</f>
        <v>92.070552147239269</v>
      </c>
      <c r="D21" s="5">
        <f>+C21/D3</f>
        <v>184.14110429447854</v>
      </c>
      <c r="F21" s="1" t="s">
        <v>587</v>
      </c>
    </row>
    <row r="22" spans="1:7" s="30" customFormat="1" x14ac:dyDescent="0.25">
      <c r="A22" s="25" t="s">
        <v>217</v>
      </c>
      <c r="B22" s="31">
        <v>1</v>
      </c>
      <c r="C22" s="34">
        <f>+B22/D4</f>
        <v>92.070552147239269</v>
      </c>
      <c r="D22" s="35">
        <f>+C22/D3</f>
        <v>184.14110429447854</v>
      </c>
      <c r="G22" s="25"/>
    </row>
    <row r="23" spans="1:7" x14ac:dyDescent="0.25">
      <c r="A23" s="1" t="s">
        <v>218</v>
      </c>
      <c r="B23" s="2">
        <v>9</v>
      </c>
      <c r="C23" s="4">
        <f>+B23/D4</f>
        <v>828.63496932515341</v>
      </c>
      <c r="D23" s="5">
        <f>+C23/D3</f>
        <v>1657.2699386503068</v>
      </c>
      <c r="F23" s="1" t="s">
        <v>218</v>
      </c>
    </row>
    <row r="24" spans="1:7" x14ac:dyDescent="0.25">
      <c r="A24" s="1" t="s">
        <v>219</v>
      </c>
      <c r="B24" s="2">
        <v>4</v>
      </c>
      <c r="C24" s="4">
        <f>+B24/D4</f>
        <v>368.28220858895708</v>
      </c>
      <c r="D24" s="5">
        <f>+C24/D3</f>
        <v>736.56441717791415</v>
      </c>
      <c r="F24" s="1" t="s">
        <v>219</v>
      </c>
    </row>
    <row r="25" spans="1:7" s="30" customFormat="1" x14ac:dyDescent="0.25">
      <c r="A25" s="25" t="s">
        <v>588</v>
      </c>
      <c r="B25" s="31">
        <v>1</v>
      </c>
      <c r="C25" s="34">
        <f>+B25/D4</f>
        <v>92.070552147239269</v>
      </c>
      <c r="D25" s="35">
        <f>+C25/D3</f>
        <v>184.14110429447854</v>
      </c>
      <c r="G25" s="25"/>
    </row>
    <row r="26" spans="1:7" s="30" customFormat="1" x14ac:dyDescent="0.25">
      <c r="A26" s="25" t="s">
        <v>220</v>
      </c>
      <c r="B26" s="31">
        <v>1</v>
      </c>
      <c r="C26" s="34">
        <f>+B26/D4</f>
        <v>92.070552147239269</v>
      </c>
      <c r="D26" s="35">
        <f>+C26/D3</f>
        <v>184.14110429447854</v>
      </c>
      <c r="G26" s="25"/>
    </row>
    <row r="27" spans="1:7" x14ac:dyDescent="0.25">
      <c r="A27" s="6" t="s">
        <v>341</v>
      </c>
      <c r="B27" s="7">
        <v>3</v>
      </c>
      <c r="C27" s="8">
        <f>+B27/D4</f>
        <v>276.21165644171782</v>
      </c>
      <c r="D27" s="9">
        <f>+C27/D3</f>
        <v>552.42331288343564</v>
      </c>
      <c r="G27" s="6"/>
    </row>
    <row r="28" spans="1:7" x14ac:dyDescent="0.25">
      <c r="A28" s="1" t="s">
        <v>221</v>
      </c>
      <c r="B28" s="2">
        <v>1</v>
      </c>
      <c r="C28" s="4">
        <f>+B28/D4</f>
        <v>92.070552147239269</v>
      </c>
      <c r="D28" s="5">
        <f>+C28/D3</f>
        <v>184.14110429447854</v>
      </c>
    </row>
    <row r="29" spans="1:7" x14ac:dyDescent="0.25">
      <c r="A29" s="1" t="s">
        <v>222</v>
      </c>
      <c r="B29" s="2">
        <v>2</v>
      </c>
      <c r="C29" s="4">
        <f>+B29/D4</f>
        <v>184.14110429447854</v>
      </c>
      <c r="D29" s="5">
        <f>+C29/D3</f>
        <v>368.28220858895708</v>
      </c>
      <c r="F29" s="1" t="s">
        <v>222</v>
      </c>
    </row>
    <row r="30" spans="1:7" x14ac:dyDescent="0.25">
      <c r="A30" s="1" t="s">
        <v>223</v>
      </c>
      <c r="B30" s="2">
        <v>1</v>
      </c>
      <c r="C30" s="4">
        <f>+B30/D4</f>
        <v>92.070552147239269</v>
      </c>
      <c r="D30" s="5">
        <f>+C30/D3</f>
        <v>184.14110429447854</v>
      </c>
      <c r="F30" s="1" t="s">
        <v>223</v>
      </c>
    </row>
    <row r="31" spans="1:7" s="30" customFormat="1" x14ac:dyDescent="0.25">
      <c r="A31" s="25" t="s">
        <v>589</v>
      </c>
      <c r="B31" s="31">
        <v>6</v>
      </c>
      <c r="C31" s="34">
        <f>+B31/D4</f>
        <v>552.42331288343564</v>
      </c>
      <c r="D31" s="35">
        <f>+C31/D3</f>
        <v>1104.8466257668713</v>
      </c>
      <c r="G31" s="25"/>
    </row>
    <row r="32" spans="1:7" x14ac:dyDescent="0.25">
      <c r="A32" s="1" t="s">
        <v>224</v>
      </c>
      <c r="B32" s="2">
        <v>2</v>
      </c>
      <c r="C32" s="4">
        <f>+B32/D4</f>
        <v>184.14110429447854</v>
      </c>
      <c r="D32" s="5">
        <f>+C32/D3</f>
        <v>368.28220858895708</v>
      </c>
    </row>
    <row r="33" spans="1:7" x14ac:dyDescent="0.25">
      <c r="A33" s="1" t="s">
        <v>225</v>
      </c>
      <c r="B33" s="2">
        <v>176</v>
      </c>
      <c r="C33" s="4">
        <f>+B33/D4</f>
        <v>16204.417177914111</v>
      </c>
      <c r="D33" s="5">
        <f>+C33/D3</f>
        <v>32408.834355828221</v>
      </c>
    </row>
    <row r="34" spans="1:7" x14ac:dyDescent="0.25">
      <c r="A34" s="1" t="s">
        <v>327</v>
      </c>
      <c r="B34" s="2">
        <v>2</v>
      </c>
      <c r="C34" s="4">
        <f>+B34/D4</f>
        <v>184.14110429447854</v>
      </c>
      <c r="D34" s="5">
        <f>+C34/D3</f>
        <v>368.28220858895708</v>
      </c>
      <c r="F34" s="1" t="s">
        <v>328</v>
      </c>
    </row>
    <row r="35" spans="1:7" x14ac:dyDescent="0.25">
      <c r="A35" s="1" t="s">
        <v>275</v>
      </c>
      <c r="B35" s="2">
        <v>2</v>
      </c>
      <c r="C35" s="4">
        <f>+B35/D4</f>
        <v>184.14110429447854</v>
      </c>
      <c r="D35" s="5">
        <f>+C35/D3</f>
        <v>368.28220858895708</v>
      </c>
    </row>
    <row r="36" spans="1:7" x14ac:dyDescent="0.25">
      <c r="A36" s="1" t="s">
        <v>226</v>
      </c>
      <c r="B36" s="2">
        <v>1</v>
      </c>
      <c r="C36" s="4">
        <f>+B36/D4</f>
        <v>92.070552147239269</v>
      </c>
      <c r="D36" s="5">
        <f>+C36/D3</f>
        <v>184.14110429447854</v>
      </c>
      <c r="F36" s="1" t="s">
        <v>226</v>
      </c>
    </row>
    <row r="37" spans="1:7" s="30" customFormat="1" x14ac:dyDescent="0.25">
      <c r="A37" s="25" t="s">
        <v>227</v>
      </c>
      <c r="B37" s="31">
        <v>1</v>
      </c>
      <c r="C37" s="34">
        <f>+B37/D4</f>
        <v>92.070552147239269</v>
      </c>
      <c r="D37" s="35">
        <f>+C37/D3</f>
        <v>184.14110429447854</v>
      </c>
      <c r="G37" s="25"/>
    </row>
    <row r="38" spans="1:7" s="30" customFormat="1" x14ac:dyDescent="0.25">
      <c r="A38" s="25" t="s">
        <v>228</v>
      </c>
      <c r="B38" s="31">
        <v>2</v>
      </c>
      <c r="C38" s="34">
        <f>+B38/D4</f>
        <v>184.14110429447854</v>
      </c>
      <c r="D38" s="35">
        <f>+C38/D3</f>
        <v>368.28220858895708</v>
      </c>
      <c r="G38" s="25"/>
    </row>
    <row r="39" spans="1:7" s="30" customFormat="1" x14ac:dyDescent="0.25">
      <c r="A39" s="25" t="s">
        <v>329</v>
      </c>
      <c r="B39" s="31">
        <v>2</v>
      </c>
      <c r="C39" s="34">
        <f>+B39/D4</f>
        <v>184.14110429447854</v>
      </c>
      <c r="D39" s="35">
        <f>+C39/D3</f>
        <v>368.28220858895708</v>
      </c>
      <c r="G39" s="25"/>
    </row>
    <row r="40" spans="1:7" x14ac:dyDescent="0.25">
      <c r="A40" s="1" t="s">
        <v>229</v>
      </c>
      <c r="B40" s="2">
        <v>1</v>
      </c>
      <c r="C40" s="4">
        <f>+B40/D4</f>
        <v>92.070552147239269</v>
      </c>
      <c r="D40" s="5">
        <f>+C40/D3</f>
        <v>184.14110429447854</v>
      </c>
      <c r="F40" s="1" t="s">
        <v>229</v>
      </c>
    </row>
    <row r="41" spans="1:7" x14ac:dyDescent="0.25">
      <c r="A41" s="1" t="s">
        <v>230</v>
      </c>
      <c r="B41" s="2">
        <v>1</v>
      </c>
      <c r="C41" s="4">
        <f>+B41/D4</f>
        <v>92.070552147239269</v>
      </c>
      <c r="D41" s="5">
        <f>+C41/D3</f>
        <v>184.14110429447854</v>
      </c>
      <c r="F41" s="1" t="s">
        <v>330</v>
      </c>
    </row>
    <row r="42" spans="1:7" x14ac:dyDescent="0.25">
      <c r="A42" s="1" t="s">
        <v>231</v>
      </c>
      <c r="B42" s="2">
        <v>1</v>
      </c>
      <c r="C42" s="4">
        <f>+B42/D4</f>
        <v>92.070552147239269</v>
      </c>
      <c r="D42" s="5">
        <f>+C42/D3</f>
        <v>184.14110429447854</v>
      </c>
      <c r="F42" s="1" t="s">
        <v>231</v>
      </c>
    </row>
    <row r="43" spans="1:7" x14ac:dyDescent="0.25">
      <c r="A43" s="1" t="s">
        <v>232</v>
      </c>
      <c r="B43" s="2">
        <v>1</v>
      </c>
      <c r="C43" s="4">
        <f>+B43/D4</f>
        <v>92.070552147239269</v>
      </c>
      <c r="D43" s="5">
        <f>+C43/D3</f>
        <v>184.14110429447854</v>
      </c>
    </row>
    <row r="44" spans="1:7" s="30" customFormat="1" x14ac:dyDescent="0.25">
      <c r="A44" s="25" t="s">
        <v>233</v>
      </c>
      <c r="B44" s="31">
        <v>1</v>
      </c>
      <c r="C44" s="34">
        <f>+B44/D4</f>
        <v>92.070552147239269</v>
      </c>
      <c r="D44" s="35">
        <f>+C44/D3</f>
        <v>184.14110429447854</v>
      </c>
      <c r="G44" s="25"/>
    </row>
    <row r="45" spans="1:7" x14ac:dyDescent="0.25">
      <c r="B45" s="2"/>
    </row>
    <row r="46" spans="1:7" x14ac:dyDescent="0.25">
      <c r="A46" s="1" t="s">
        <v>58</v>
      </c>
      <c r="B46" s="2">
        <f>+SUM(B6:B44)</f>
        <v>355</v>
      </c>
      <c r="C46" s="4"/>
      <c r="D46" s="5">
        <f>+SUM(D6:D44)</f>
        <v>65370.092024539888</v>
      </c>
    </row>
    <row r="47" spans="1:7" x14ac:dyDescent="0.25">
      <c r="A47" s="1" t="s">
        <v>176</v>
      </c>
      <c r="B47" s="2">
        <f>+COUNT(B6:B44)</f>
        <v>39</v>
      </c>
      <c r="C47" s="4"/>
      <c r="D47" s="5"/>
    </row>
    <row r="49" spans="1:1" x14ac:dyDescent="0.25">
      <c r="A49" s="1" t="s">
        <v>235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A2" sqref="A2:XFD24"/>
    </sheetView>
  </sheetViews>
  <sheetFormatPr defaultRowHeight="15" x14ac:dyDescent="0.25"/>
  <cols>
    <col min="3" max="3" width="37" customWidth="1"/>
    <col min="12" max="12" width="22.28515625" bestFit="1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x14ac:dyDescent="0.25">
      <c r="A2" s="2">
        <v>11089</v>
      </c>
      <c r="B2" s="2" t="s">
        <v>207</v>
      </c>
      <c r="C2" t="s">
        <v>624</v>
      </c>
      <c r="D2" t="s">
        <v>439</v>
      </c>
      <c r="E2" s="14">
        <v>7500</v>
      </c>
      <c r="F2" s="14">
        <v>0</v>
      </c>
      <c r="G2" s="1" t="s">
        <v>404</v>
      </c>
      <c r="L2" t="str">
        <f t="shared" ref="L2:L24" si="0">+CONCATENATE(G2,A2)</f>
        <v>Pseudonitzschia11089</v>
      </c>
      <c r="N2" s="21" t="s">
        <v>441</v>
      </c>
    </row>
    <row r="3" spans="1:14" x14ac:dyDescent="0.25">
      <c r="A3" s="2">
        <v>11090</v>
      </c>
      <c r="B3" s="2" t="s">
        <v>207</v>
      </c>
      <c r="C3" t="s">
        <v>624</v>
      </c>
      <c r="D3" t="s">
        <v>439</v>
      </c>
      <c r="E3" s="14">
        <v>10000</v>
      </c>
      <c r="F3" s="14">
        <v>0</v>
      </c>
      <c r="G3" s="1" t="s">
        <v>446</v>
      </c>
      <c r="L3" t="str">
        <f t="shared" si="0"/>
        <v>Algirosphaera11090</v>
      </c>
      <c r="N3" s="21" t="s">
        <v>441</v>
      </c>
    </row>
    <row r="4" spans="1:14" x14ac:dyDescent="0.25">
      <c r="A4" s="2">
        <v>11091</v>
      </c>
      <c r="B4" s="2" t="s">
        <v>207</v>
      </c>
      <c r="C4" t="s">
        <v>624</v>
      </c>
      <c r="D4" t="s">
        <v>439</v>
      </c>
      <c r="E4" s="14">
        <v>9000</v>
      </c>
      <c r="F4" s="14">
        <v>0</v>
      </c>
      <c r="G4" s="1" t="s">
        <v>154</v>
      </c>
      <c r="L4" t="str">
        <f t="shared" si="0"/>
        <v>Gephyrocapsa11091</v>
      </c>
      <c r="N4" s="21" t="s">
        <v>441</v>
      </c>
    </row>
    <row r="5" spans="1:14" x14ac:dyDescent="0.25">
      <c r="A5" s="2">
        <v>11092</v>
      </c>
      <c r="B5" s="2" t="s">
        <v>207</v>
      </c>
      <c r="C5" t="s">
        <v>624</v>
      </c>
      <c r="D5" t="s">
        <v>439</v>
      </c>
      <c r="E5" s="14">
        <v>10000</v>
      </c>
      <c r="F5" s="14">
        <v>0</v>
      </c>
      <c r="G5" s="1" t="s">
        <v>434</v>
      </c>
      <c r="L5" t="str">
        <f t="shared" si="0"/>
        <v>Guinardia11092</v>
      </c>
      <c r="N5" s="21" t="s">
        <v>441</v>
      </c>
    </row>
    <row r="6" spans="1:14" x14ac:dyDescent="0.25">
      <c r="A6" s="2">
        <v>11093</v>
      </c>
      <c r="B6" s="2" t="s">
        <v>207</v>
      </c>
      <c r="C6" t="s">
        <v>624</v>
      </c>
      <c r="D6" t="s">
        <v>439</v>
      </c>
      <c r="E6" s="14">
        <v>2500</v>
      </c>
      <c r="F6" s="14">
        <v>0</v>
      </c>
      <c r="G6" s="1" t="s">
        <v>413</v>
      </c>
      <c r="L6" t="str">
        <f t="shared" si="0"/>
        <v>Chaetoceros11093</v>
      </c>
      <c r="N6" s="21" t="s">
        <v>441</v>
      </c>
    </row>
    <row r="7" spans="1:14" x14ac:dyDescent="0.25">
      <c r="A7" s="2">
        <v>11094</v>
      </c>
      <c r="B7" s="2" t="s">
        <v>207</v>
      </c>
      <c r="C7" t="s">
        <v>624</v>
      </c>
      <c r="D7" t="s">
        <v>439</v>
      </c>
      <c r="E7" s="14">
        <v>7500</v>
      </c>
      <c r="F7" s="14">
        <v>0</v>
      </c>
      <c r="G7" s="1" t="s">
        <v>448</v>
      </c>
      <c r="L7" t="str">
        <f t="shared" si="0"/>
        <v>Acanthoica11094</v>
      </c>
      <c r="N7" s="21" t="s">
        <v>441</v>
      </c>
    </row>
    <row r="8" spans="1:14" x14ac:dyDescent="0.25">
      <c r="A8" s="2">
        <v>11095</v>
      </c>
      <c r="B8" s="2" t="s">
        <v>207</v>
      </c>
      <c r="C8" t="s">
        <v>624</v>
      </c>
      <c r="D8" t="s">
        <v>439</v>
      </c>
      <c r="E8" s="14">
        <v>5000</v>
      </c>
      <c r="F8" s="14">
        <v>0</v>
      </c>
      <c r="G8" s="1" t="s">
        <v>426</v>
      </c>
      <c r="L8" t="str">
        <f t="shared" si="0"/>
        <v>Bacteriastrum11095</v>
      </c>
      <c r="N8" s="21" t="s">
        <v>441</v>
      </c>
    </row>
    <row r="9" spans="1:14" x14ac:dyDescent="0.25">
      <c r="A9" s="2">
        <v>11096</v>
      </c>
      <c r="B9" s="2" t="s">
        <v>207</v>
      </c>
      <c r="C9" t="s">
        <v>624</v>
      </c>
      <c r="D9" t="s">
        <v>439</v>
      </c>
      <c r="E9" s="14">
        <v>1000</v>
      </c>
      <c r="F9" s="14">
        <v>0</v>
      </c>
      <c r="G9" s="1" t="s">
        <v>405</v>
      </c>
      <c r="H9" t="s">
        <v>592</v>
      </c>
      <c r="L9" t="str">
        <f t="shared" si="0"/>
        <v>Fragilariopsis11096</v>
      </c>
      <c r="N9" s="21" t="s">
        <v>441</v>
      </c>
    </row>
    <row r="10" spans="1:14" x14ac:dyDescent="0.25">
      <c r="A10" s="2">
        <v>11097</v>
      </c>
      <c r="B10" s="2" t="s">
        <v>207</v>
      </c>
      <c r="C10" t="s">
        <v>624</v>
      </c>
      <c r="D10" t="s">
        <v>439</v>
      </c>
      <c r="E10" s="14">
        <v>10000</v>
      </c>
      <c r="F10" s="14">
        <v>0</v>
      </c>
      <c r="G10" s="1" t="s">
        <v>405</v>
      </c>
      <c r="H10" t="s">
        <v>592</v>
      </c>
      <c r="L10" t="str">
        <f>+CONCATENATE(G10,A9,"a")</f>
        <v>Fragilariopsis11096a</v>
      </c>
      <c r="N10" s="21" t="s">
        <v>441</v>
      </c>
    </row>
    <row r="11" spans="1:14" x14ac:dyDescent="0.25">
      <c r="A11" s="2">
        <v>11098</v>
      </c>
      <c r="B11" s="2" t="s">
        <v>207</v>
      </c>
      <c r="C11" t="s">
        <v>624</v>
      </c>
      <c r="D11" t="s">
        <v>439</v>
      </c>
      <c r="E11" s="14">
        <v>15000</v>
      </c>
      <c r="F11" s="14">
        <v>0</v>
      </c>
      <c r="G11" s="1" t="s">
        <v>405</v>
      </c>
      <c r="H11" t="s">
        <v>592</v>
      </c>
      <c r="L11" t="str">
        <f>+CONCATENATE(G11,A9,"b")</f>
        <v>Fragilariopsis11096b</v>
      </c>
      <c r="N11" s="21" t="s">
        <v>441</v>
      </c>
    </row>
    <row r="12" spans="1:14" x14ac:dyDescent="0.25">
      <c r="A12" s="2">
        <v>11099</v>
      </c>
      <c r="B12" s="2" t="s">
        <v>207</v>
      </c>
      <c r="C12" t="s">
        <v>624</v>
      </c>
      <c r="D12" t="s">
        <v>439</v>
      </c>
      <c r="E12" s="14">
        <v>15000</v>
      </c>
      <c r="F12" s="14">
        <v>0</v>
      </c>
      <c r="G12" s="1" t="s">
        <v>405</v>
      </c>
      <c r="H12" t="s">
        <v>592</v>
      </c>
      <c r="L12" t="str">
        <f>+CONCATENATE(G12,A9,"c")</f>
        <v>Fragilariopsis11096c</v>
      </c>
      <c r="N12" s="21" t="s">
        <v>441</v>
      </c>
    </row>
    <row r="13" spans="1:14" x14ac:dyDescent="0.25">
      <c r="A13" s="2">
        <v>11100</v>
      </c>
      <c r="B13" s="2" t="s">
        <v>207</v>
      </c>
      <c r="C13" t="s">
        <v>624</v>
      </c>
      <c r="D13" t="s">
        <v>439</v>
      </c>
      <c r="E13" s="14">
        <v>15000</v>
      </c>
      <c r="F13" s="14">
        <v>0</v>
      </c>
      <c r="G13" s="1" t="s">
        <v>428</v>
      </c>
      <c r="H13" t="s">
        <v>591</v>
      </c>
      <c r="L13" t="str">
        <f t="shared" si="0"/>
        <v>Leptocylindrus11100</v>
      </c>
      <c r="N13" s="21" t="s">
        <v>441</v>
      </c>
    </row>
    <row r="14" spans="1:14" x14ac:dyDescent="0.25">
      <c r="A14" s="2">
        <v>11101</v>
      </c>
      <c r="B14" s="2" t="s">
        <v>207</v>
      </c>
      <c r="C14" t="s">
        <v>624</v>
      </c>
      <c r="D14" t="s">
        <v>439</v>
      </c>
      <c r="E14" s="14">
        <v>7500</v>
      </c>
      <c r="F14" s="14">
        <v>0</v>
      </c>
      <c r="G14" s="1" t="s">
        <v>418</v>
      </c>
      <c r="L14" t="str">
        <f t="shared" si="0"/>
        <v>Thalassiosira11101</v>
      </c>
      <c r="N14" s="21" t="s">
        <v>441</v>
      </c>
    </row>
    <row r="15" spans="1:14" x14ac:dyDescent="0.25">
      <c r="A15" s="2">
        <v>11102</v>
      </c>
      <c r="B15" s="2" t="s">
        <v>207</v>
      </c>
      <c r="C15" t="s">
        <v>624</v>
      </c>
      <c r="D15" t="s">
        <v>439</v>
      </c>
      <c r="E15" s="14">
        <v>10000</v>
      </c>
      <c r="F15" s="14">
        <v>0</v>
      </c>
      <c r="G15" s="1" t="s">
        <v>154</v>
      </c>
      <c r="L15" t="str">
        <f t="shared" si="0"/>
        <v>Gephyrocapsa11102</v>
      </c>
      <c r="N15" s="21" t="s">
        <v>441</v>
      </c>
    </row>
    <row r="16" spans="1:14" x14ac:dyDescent="0.25">
      <c r="A16" s="2">
        <v>11103</v>
      </c>
      <c r="B16" s="2" t="s">
        <v>207</v>
      </c>
      <c r="C16" t="s">
        <v>624</v>
      </c>
      <c r="D16" t="s">
        <v>439</v>
      </c>
      <c r="E16" s="14">
        <v>10000</v>
      </c>
      <c r="F16" s="14">
        <v>0</v>
      </c>
      <c r="G16" s="1" t="s">
        <v>449</v>
      </c>
      <c r="H16" t="s">
        <v>590</v>
      </c>
      <c r="L16" t="str">
        <f t="shared" si="0"/>
        <v>Florisphaera11103</v>
      </c>
      <c r="N16" s="21" t="s">
        <v>441</v>
      </c>
    </row>
    <row r="17" spans="1:14" x14ac:dyDescent="0.25">
      <c r="A17" s="2">
        <v>11104</v>
      </c>
      <c r="B17" s="2" t="s">
        <v>207</v>
      </c>
      <c r="C17" t="s">
        <v>624</v>
      </c>
      <c r="D17" t="s">
        <v>439</v>
      </c>
      <c r="E17" s="14">
        <v>5000</v>
      </c>
      <c r="F17" s="14">
        <v>0</v>
      </c>
      <c r="G17" s="1" t="s">
        <v>418</v>
      </c>
      <c r="L17" t="str">
        <f t="shared" si="0"/>
        <v>Thalassiosira11104</v>
      </c>
      <c r="N17" s="21" t="s">
        <v>441</v>
      </c>
    </row>
    <row r="18" spans="1:14" x14ac:dyDescent="0.25">
      <c r="A18" s="2">
        <v>11105</v>
      </c>
      <c r="B18" s="2" t="s">
        <v>207</v>
      </c>
      <c r="C18" t="s">
        <v>624</v>
      </c>
      <c r="D18" t="s">
        <v>439</v>
      </c>
      <c r="E18" s="14">
        <v>1000</v>
      </c>
      <c r="F18" s="14">
        <v>0</v>
      </c>
      <c r="G18" s="1" t="s">
        <v>413</v>
      </c>
      <c r="H18" t="s">
        <v>450</v>
      </c>
      <c r="L18" t="str">
        <f t="shared" si="0"/>
        <v>Chaetoceros11105</v>
      </c>
      <c r="N18" s="21" t="s">
        <v>441</v>
      </c>
    </row>
    <row r="19" spans="1:14" x14ac:dyDescent="0.25">
      <c r="A19" s="2">
        <v>11106</v>
      </c>
      <c r="B19" s="2" t="s">
        <v>207</v>
      </c>
      <c r="C19" t="s">
        <v>624</v>
      </c>
      <c r="D19" t="s">
        <v>439</v>
      </c>
      <c r="E19" s="14">
        <v>5000</v>
      </c>
      <c r="F19" s="14">
        <v>0</v>
      </c>
      <c r="G19" s="1" t="s">
        <v>413</v>
      </c>
      <c r="H19" t="s">
        <v>450</v>
      </c>
      <c r="L19" t="str">
        <f>+CONCATENATE(G19,A18,"a")</f>
        <v>Chaetoceros11105a</v>
      </c>
      <c r="N19" s="21" t="s">
        <v>441</v>
      </c>
    </row>
    <row r="20" spans="1:14" x14ac:dyDescent="0.25">
      <c r="A20" s="2">
        <v>11107</v>
      </c>
      <c r="B20" s="2" t="s">
        <v>207</v>
      </c>
      <c r="C20" t="s">
        <v>624</v>
      </c>
      <c r="D20" t="s">
        <v>439</v>
      </c>
      <c r="E20" s="14">
        <v>2000</v>
      </c>
      <c r="F20" s="14">
        <v>0</v>
      </c>
      <c r="G20" s="1" t="s">
        <v>413</v>
      </c>
      <c r="L20" t="str">
        <f t="shared" si="0"/>
        <v>Chaetoceros11107</v>
      </c>
      <c r="N20" s="21" t="s">
        <v>441</v>
      </c>
    </row>
    <row r="21" spans="1:14" x14ac:dyDescent="0.25">
      <c r="A21" s="2">
        <v>11108</v>
      </c>
      <c r="B21" s="2" t="s">
        <v>207</v>
      </c>
      <c r="C21" t="s">
        <v>624</v>
      </c>
      <c r="D21" t="s">
        <v>439</v>
      </c>
      <c r="E21" s="14">
        <v>3500</v>
      </c>
      <c r="F21" s="14">
        <v>0</v>
      </c>
      <c r="G21" s="1" t="s">
        <v>421</v>
      </c>
      <c r="L21" t="str">
        <f t="shared" si="0"/>
        <v>Michaelsarsia11108</v>
      </c>
      <c r="N21" s="21" t="s">
        <v>441</v>
      </c>
    </row>
    <row r="22" spans="1:14" x14ac:dyDescent="0.25">
      <c r="A22" s="2">
        <v>11109</v>
      </c>
      <c r="B22" s="2" t="s">
        <v>207</v>
      </c>
      <c r="C22" t="s">
        <v>624</v>
      </c>
      <c r="D22" t="s">
        <v>439</v>
      </c>
      <c r="E22" s="14">
        <v>1500</v>
      </c>
      <c r="F22" s="14">
        <v>0</v>
      </c>
      <c r="G22" s="1" t="s">
        <v>451</v>
      </c>
      <c r="L22" t="str">
        <f t="shared" si="0"/>
        <v>Umbilicosphaera11109</v>
      </c>
      <c r="N22" s="21" t="s">
        <v>441</v>
      </c>
    </row>
    <row r="23" spans="1:14" x14ac:dyDescent="0.25">
      <c r="A23" s="2">
        <v>11110</v>
      </c>
      <c r="B23" s="2" t="s">
        <v>207</v>
      </c>
      <c r="C23" t="s">
        <v>624</v>
      </c>
      <c r="D23" t="s">
        <v>439</v>
      </c>
      <c r="E23" s="14">
        <v>7500</v>
      </c>
      <c r="F23" s="14">
        <v>0</v>
      </c>
      <c r="G23" s="1" t="s">
        <v>451</v>
      </c>
      <c r="L23" t="str">
        <f>+CONCATENATE(G23,A22,"a")</f>
        <v>Umbilicosphaera11109a</v>
      </c>
      <c r="N23" s="21" t="s">
        <v>441</v>
      </c>
    </row>
    <row r="24" spans="1:14" x14ac:dyDescent="0.25">
      <c r="A24" s="2">
        <v>11111</v>
      </c>
      <c r="B24" s="2" t="s">
        <v>207</v>
      </c>
      <c r="C24" t="s">
        <v>624</v>
      </c>
      <c r="D24" t="s">
        <v>439</v>
      </c>
      <c r="E24" s="14">
        <v>10000</v>
      </c>
      <c r="F24" s="14">
        <v>0</v>
      </c>
      <c r="G24" s="1" t="s">
        <v>404</v>
      </c>
      <c r="L24" t="str">
        <f t="shared" si="0"/>
        <v>Pseudonitzschia11111</v>
      </c>
      <c r="N24" s="21" t="s">
        <v>441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topLeftCell="A28" workbookViewId="0">
      <selection activeCell="A27" sqref="A27"/>
    </sheetView>
  </sheetViews>
  <sheetFormatPr defaultRowHeight="15" x14ac:dyDescent="0.25"/>
  <cols>
    <col min="1" max="1" width="35.42578125" customWidth="1"/>
    <col min="2" max="2" width="11.7109375" customWidth="1"/>
    <col min="3" max="3" width="15" customWidth="1"/>
    <col min="5" max="5" width="4.42578125" customWidth="1"/>
    <col min="6" max="6" width="20.5703125" customWidth="1"/>
    <col min="7" max="7" width="35.42578125" customWidth="1"/>
  </cols>
  <sheetData>
    <row r="1" spans="1:7" x14ac:dyDescent="0.25">
      <c r="A1" t="s">
        <v>83</v>
      </c>
      <c r="B1" s="2"/>
    </row>
    <row r="2" spans="1:7" x14ac:dyDescent="0.25">
      <c r="A2" s="1" t="s">
        <v>149</v>
      </c>
      <c r="B2" s="2"/>
      <c r="C2" s="1" t="s">
        <v>380</v>
      </c>
      <c r="D2" s="2"/>
    </row>
    <row r="3" spans="1:7" x14ac:dyDescent="0.25">
      <c r="A3" t="s">
        <v>347</v>
      </c>
      <c r="B3" s="1" t="s">
        <v>236</v>
      </c>
      <c r="C3" s="2" t="s">
        <v>4</v>
      </c>
      <c r="D3" s="2">
        <v>0.5</v>
      </c>
    </row>
    <row r="4" spans="1:7" x14ac:dyDescent="0.25">
      <c r="A4" s="1" t="s">
        <v>5</v>
      </c>
      <c r="B4" s="2">
        <v>590</v>
      </c>
      <c r="C4" s="2" t="s">
        <v>6</v>
      </c>
      <c r="D4" s="3">
        <f>+B4/60030</f>
        <v>9.8284191237714476E-3</v>
      </c>
    </row>
    <row r="5" spans="1:7" x14ac:dyDescent="0.25">
      <c r="A5" s="1" t="s">
        <v>7</v>
      </c>
      <c r="B5" s="2" t="s">
        <v>8</v>
      </c>
      <c r="C5" s="2" t="s">
        <v>9</v>
      </c>
      <c r="D5" s="2" t="s">
        <v>10</v>
      </c>
      <c r="F5" s="1" t="s">
        <v>308</v>
      </c>
      <c r="G5" s="1"/>
    </row>
    <row r="6" spans="1:7" x14ac:dyDescent="0.25">
      <c r="A6" s="1" t="s">
        <v>76</v>
      </c>
      <c r="B6" s="2">
        <v>4</v>
      </c>
      <c r="C6" s="4">
        <f>+B6/D4</f>
        <v>406.9830508474576</v>
      </c>
      <c r="D6" s="5">
        <f>+C6/D3</f>
        <v>813.96610169491521</v>
      </c>
    </row>
    <row r="7" spans="1:7" x14ac:dyDescent="0.25">
      <c r="A7" s="1" t="s">
        <v>594</v>
      </c>
      <c r="B7" s="2">
        <v>43</v>
      </c>
      <c r="C7" s="4">
        <f>+B7/D4</f>
        <v>4375.0677966101694</v>
      </c>
      <c r="D7" s="5">
        <f>+C7/D3</f>
        <v>8750.1355932203387</v>
      </c>
      <c r="F7" t="s">
        <v>475</v>
      </c>
    </row>
    <row r="8" spans="1:7" x14ac:dyDescent="0.25">
      <c r="A8" s="1" t="s">
        <v>237</v>
      </c>
      <c r="B8" s="2">
        <v>11</v>
      </c>
      <c r="C8" s="4">
        <f>+B8/D4</f>
        <v>1119.2033898305085</v>
      </c>
      <c r="D8" s="5">
        <f>+C8/D3</f>
        <v>2238.406779661017</v>
      </c>
      <c r="F8" s="1" t="s">
        <v>237</v>
      </c>
    </row>
    <row r="9" spans="1:7" x14ac:dyDescent="0.25">
      <c r="A9" s="1" t="s">
        <v>238</v>
      </c>
      <c r="B9" s="2">
        <v>1</v>
      </c>
      <c r="C9" s="4">
        <f>+B9/D4</f>
        <v>101.7457627118644</v>
      </c>
      <c r="D9" s="5">
        <f>+C9/D3</f>
        <v>203.4915254237288</v>
      </c>
      <c r="F9" s="1" t="s">
        <v>238</v>
      </c>
    </row>
    <row r="10" spans="1:7" x14ac:dyDescent="0.25">
      <c r="A10" s="1" t="s">
        <v>239</v>
      </c>
      <c r="B10" s="2">
        <v>8</v>
      </c>
      <c r="C10" s="4">
        <f>+B10/D4</f>
        <v>813.96610169491521</v>
      </c>
      <c r="D10" s="5">
        <f>+C10/D3</f>
        <v>1627.9322033898304</v>
      </c>
      <c r="F10" s="1" t="s">
        <v>316</v>
      </c>
    </row>
    <row r="11" spans="1:7" x14ac:dyDescent="0.25">
      <c r="A11" s="1" t="s">
        <v>240</v>
      </c>
      <c r="B11" s="2">
        <v>22</v>
      </c>
      <c r="C11" s="4">
        <f>+B11/D4</f>
        <v>2238.406779661017</v>
      </c>
      <c r="D11" s="5">
        <f>+C11/D3</f>
        <v>4476.8135593220341</v>
      </c>
      <c r="F11" s="1" t="s">
        <v>478</v>
      </c>
    </row>
    <row r="12" spans="1:7" x14ac:dyDescent="0.25">
      <c r="A12" s="1" t="s">
        <v>241</v>
      </c>
      <c r="B12" s="2">
        <v>1</v>
      </c>
      <c r="C12" s="4">
        <f>+B12/D4</f>
        <v>101.7457627118644</v>
      </c>
      <c r="D12" s="5">
        <f>+C12/D3</f>
        <v>203.4915254237288</v>
      </c>
      <c r="F12" s="1" t="s">
        <v>317</v>
      </c>
    </row>
    <row r="13" spans="1:7" x14ac:dyDescent="0.25">
      <c r="A13" s="1" t="s">
        <v>242</v>
      </c>
      <c r="B13" s="2">
        <v>3</v>
      </c>
      <c r="C13" s="4">
        <f>+B13/D4</f>
        <v>305.23728813559325</v>
      </c>
      <c r="D13" s="5">
        <f>+C13/D3</f>
        <v>610.47457627118649</v>
      </c>
      <c r="F13" s="1" t="s">
        <v>242</v>
      </c>
    </row>
    <row r="14" spans="1:7" x14ac:dyDescent="0.25">
      <c r="A14" s="1" t="s">
        <v>243</v>
      </c>
      <c r="B14" s="2">
        <v>3</v>
      </c>
      <c r="C14" s="4">
        <f>+B14/D4</f>
        <v>305.23728813559325</v>
      </c>
      <c r="D14" s="5">
        <f>+C14/D3</f>
        <v>610.47457627118649</v>
      </c>
      <c r="F14" s="1" t="s">
        <v>243</v>
      </c>
    </row>
    <row r="15" spans="1:7" x14ac:dyDescent="0.25">
      <c r="A15" s="1" t="s">
        <v>218</v>
      </c>
      <c r="B15" s="2">
        <v>2</v>
      </c>
      <c r="C15" s="4">
        <f>+B15/D4</f>
        <v>203.4915254237288</v>
      </c>
      <c r="D15" s="5">
        <f>+C15/D3</f>
        <v>406.9830508474576</v>
      </c>
      <c r="F15" s="1" t="s">
        <v>218</v>
      </c>
    </row>
    <row r="16" spans="1:7" x14ac:dyDescent="0.25">
      <c r="A16" s="1" t="s">
        <v>244</v>
      </c>
      <c r="B16" s="2">
        <v>1</v>
      </c>
      <c r="C16" s="4">
        <f>+B16/D4</f>
        <v>101.7457627118644</v>
      </c>
      <c r="D16" s="5">
        <f>+C16/D3</f>
        <v>203.4915254237288</v>
      </c>
      <c r="G16" s="1"/>
    </row>
    <row r="17" spans="1:7" x14ac:dyDescent="0.25">
      <c r="A17" s="1" t="s">
        <v>245</v>
      </c>
      <c r="B17" s="2">
        <v>1</v>
      </c>
      <c r="C17" s="4">
        <f>+B17/D4</f>
        <v>101.7457627118644</v>
      </c>
      <c r="D17" s="5">
        <f>+C17/D3</f>
        <v>203.4915254237288</v>
      </c>
      <c r="G17" s="1"/>
    </row>
    <row r="18" spans="1:7" x14ac:dyDescent="0.25">
      <c r="A18" s="1" t="s">
        <v>566</v>
      </c>
      <c r="B18" s="2">
        <v>14</v>
      </c>
      <c r="C18" s="4">
        <f>+B18/D4</f>
        <v>1424.4406779661017</v>
      </c>
      <c r="D18" s="5">
        <f>+C18/D3</f>
        <v>2848.8813559322034</v>
      </c>
      <c r="F18" s="1" t="s">
        <v>477</v>
      </c>
    </row>
    <row r="19" spans="1:7" x14ac:dyDescent="0.25">
      <c r="A19" s="1" t="s">
        <v>232</v>
      </c>
      <c r="B19" s="2">
        <v>1</v>
      </c>
      <c r="C19" s="4">
        <f>+B19/D4</f>
        <v>101.7457627118644</v>
      </c>
      <c r="D19" s="5">
        <f>+C19/D3</f>
        <v>203.4915254237288</v>
      </c>
    </row>
    <row r="20" spans="1:7" x14ac:dyDescent="0.25">
      <c r="A20" s="1" t="s">
        <v>102</v>
      </c>
      <c r="B20" s="2">
        <v>2</v>
      </c>
      <c r="C20" s="4">
        <f>+B20/D4</f>
        <v>203.4915254237288</v>
      </c>
      <c r="D20" s="5">
        <f>+C20/D3</f>
        <v>406.9830508474576</v>
      </c>
    </row>
    <row r="21" spans="1:7" x14ac:dyDescent="0.25">
      <c r="A21" s="1" t="s">
        <v>246</v>
      </c>
      <c r="B21" s="2">
        <v>1</v>
      </c>
      <c r="C21" s="4">
        <f>+B21/D4</f>
        <v>101.7457627118644</v>
      </c>
      <c r="D21" s="5">
        <f>+C21/D3</f>
        <v>203.4915254237288</v>
      </c>
      <c r="F21" s="1" t="s">
        <v>246</v>
      </c>
    </row>
    <row r="22" spans="1:7" x14ac:dyDescent="0.25">
      <c r="A22" s="1" t="s">
        <v>301</v>
      </c>
      <c r="B22" s="2">
        <v>10</v>
      </c>
      <c r="C22" s="4">
        <f>+B22/D4</f>
        <v>1017.457627118644</v>
      </c>
      <c r="D22" s="5">
        <f>+C22/D3</f>
        <v>2034.9152542372881</v>
      </c>
      <c r="F22" t="s">
        <v>315</v>
      </c>
    </row>
    <row r="23" spans="1:7" x14ac:dyDescent="0.25">
      <c r="A23" s="1" t="s">
        <v>247</v>
      </c>
      <c r="B23" s="2">
        <v>1</v>
      </c>
      <c r="C23" s="4">
        <f>+B23/D4</f>
        <v>101.7457627118644</v>
      </c>
      <c r="D23" s="5">
        <f>+C23/D3</f>
        <v>203.4915254237288</v>
      </c>
    </row>
    <row r="24" spans="1:7" x14ac:dyDescent="0.25">
      <c r="A24" s="1" t="s">
        <v>248</v>
      </c>
      <c r="B24" s="2">
        <v>1</v>
      </c>
      <c r="C24" s="4">
        <f>+B24/D4</f>
        <v>101.7457627118644</v>
      </c>
      <c r="D24" s="5">
        <f>+C24/D3</f>
        <v>203.4915254237288</v>
      </c>
    </row>
    <row r="25" spans="1:7" x14ac:dyDescent="0.25">
      <c r="A25" s="1" t="s">
        <v>249</v>
      </c>
      <c r="B25" s="2">
        <v>1</v>
      </c>
      <c r="C25" s="4">
        <f>+B25/D4</f>
        <v>101.7457627118644</v>
      </c>
      <c r="D25" s="5">
        <f>+C25/D3</f>
        <v>203.4915254237288</v>
      </c>
      <c r="F25" s="1" t="s">
        <v>318</v>
      </c>
    </row>
    <row r="26" spans="1:7" x14ac:dyDescent="0.25">
      <c r="A26" s="1" t="s">
        <v>602</v>
      </c>
      <c r="B26" s="2">
        <v>1</v>
      </c>
      <c r="C26" s="4">
        <f>+B26/D4</f>
        <v>101.7457627118644</v>
      </c>
      <c r="D26" s="5">
        <f>+C26/D3</f>
        <v>203.4915254237288</v>
      </c>
      <c r="F26" s="1" t="s">
        <v>319</v>
      </c>
    </row>
    <row r="27" spans="1:7" x14ac:dyDescent="0.25">
      <c r="A27" s="6" t="s">
        <v>341</v>
      </c>
      <c r="B27" s="7">
        <v>1</v>
      </c>
      <c r="C27" s="8">
        <f>+B27/D4</f>
        <v>101.7457627118644</v>
      </c>
      <c r="D27" s="9">
        <f>+C27/D3</f>
        <v>203.4915254237288</v>
      </c>
      <c r="G27" s="6"/>
    </row>
    <row r="28" spans="1:7" x14ac:dyDescent="0.25">
      <c r="A28" s="1" t="s">
        <v>523</v>
      </c>
      <c r="B28" s="2">
        <v>4</v>
      </c>
      <c r="C28" s="4">
        <f>+B28/D4</f>
        <v>406.9830508474576</v>
      </c>
      <c r="D28" s="5">
        <f>+C28/D3</f>
        <v>813.96610169491521</v>
      </c>
    </row>
    <row r="29" spans="1:7" x14ac:dyDescent="0.25">
      <c r="A29" s="1" t="s">
        <v>250</v>
      </c>
      <c r="B29" s="2">
        <v>15</v>
      </c>
      <c r="C29" s="4">
        <f>+B29/D4</f>
        <v>1526.1864406779662</v>
      </c>
      <c r="D29" s="5">
        <f>+C29/D3</f>
        <v>3052.3728813559323</v>
      </c>
      <c r="F29" s="1" t="s">
        <v>320</v>
      </c>
    </row>
    <row r="30" spans="1:7" x14ac:dyDescent="0.25">
      <c r="A30" s="1" t="s">
        <v>595</v>
      </c>
      <c r="B30" s="2">
        <v>1</v>
      </c>
      <c r="C30" s="4">
        <f>+B30/D4</f>
        <v>101.7457627118644</v>
      </c>
      <c r="D30" s="5">
        <f>+C30/D3</f>
        <v>203.4915254237288</v>
      </c>
      <c r="F30" s="1" t="s">
        <v>595</v>
      </c>
    </row>
    <row r="31" spans="1:7" x14ac:dyDescent="0.25">
      <c r="A31" s="1" t="s">
        <v>220</v>
      </c>
      <c r="B31" s="2">
        <v>8</v>
      </c>
      <c r="C31" s="4">
        <f>+B31/D4</f>
        <v>813.96610169491521</v>
      </c>
      <c r="D31" s="5">
        <f>+C31/D3</f>
        <v>1627.9322033898304</v>
      </c>
      <c r="G31" s="1"/>
    </row>
    <row r="32" spans="1:7" s="30" customFormat="1" x14ac:dyDescent="0.25">
      <c r="A32" s="25" t="s">
        <v>275</v>
      </c>
      <c r="B32" s="31">
        <v>17</v>
      </c>
      <c r="C32" s="34">
        <f>+B32/D4</f>
        <v>1729.6779661016949</v>
      </c>
      <c r="D32" s="35">
        <f>+C32/D3</f>
        <v>3459.3559322033898</v>
      </c>
      <c r="F32" s="30" t="s">
        <v>476</v>
      </c>
      <c r="G32" s="25"/>
    </row>
    <row r="33" spans="1:7" x14ac:dyDescent="0.25">
      <c r="A33" s="1" t="s">
        <v>251</v>
      </c>
      <c r="B33" s="2">
        <v>1</v>
      </c>
      <c r="C33" s="4">
        <f>+B33/D4</f>
        <v>101.7457627118644</v>
      </c>
      <c r="D33" s="5">
        <f>+C33/D3</f>
        <v>203.4915254237288</v>
      </c>
      <c r="F33" s="1" t="s">
        <v>251</v>
      </c>
    </row>
    <row r="34" spans="1:7" x14ac:dyDescent="0.25">
      <c r="A34" s="1" t="s">
        <v>252</v>
      </c>
      <c r="B34" s="2">
        <v>1</v>
      </c>
      <c r="C34" s="4">
        <f>+B34/D4</f>
        <v>101.7457627118644</v>
      </c>
      <c r="D34" s="5">
        <f>+C34/D3</f>
        <v>203.4915254237288</v>
      </c>
      <c r="F34" s="1" t="s">
        <v>252</v>
      </c>
    </row>
    <row r="35" spans="1:7" x14ac:dyDescent="0.25">
      <c r="A35" s="1" t="s">
        <v>601</v>
      </c>
      <c r="B35" s="2">
        <v>1</v>
      </c>
      <c r="C35" s="4">
        <f>+B35/D4</f>
        <v>101.7457627118644</v>
      </c>
      <c r="D35" s="5">
        <f>+C35/D3</f>
        <v>203.4915254237288</v>
      </c>
    </row>
    <row r="36" spans="1:7" x14ac:dyDescent="0.25">
      <c r="A36" s="1" t="s">
        <v>173</v>
      </c>
      <c r="B36" s="2">
        <v>6</v>
      </c>
      <c r="C36" s="4">
        <f>+B36/D4</f>
        <v>610.47457627118649</v>
      </c>
      <c r="D36" s="5">
        <f>+C36/D3</f>
        <v>1220.949152542373</v>
      </c>
    </row>
    <row r="37" spans="1:7" x14ac:dyDescent="0.25">
      <c r="A37" s="1" t="s">
        <v>321</v>
      </c>
      <c r="B37" s="2">
        <v>1</v>
      </c>
      <c r="C37" s="4">
        <f>+B37/D4</f>
        <v>101.7457627118644</v>
      </c>
      <c r="D37" s="5">
        <f>+C37/D3</f>
        <v>203.4915254237288</v>
      </c>
      <c r="F37" s="1" t="s">
        <v>321</v>
      </c>
    </row>
    <row r="38" spans="1:7" x14ac:dyDescent="0.25">
      <c r="A38" s="1" t="s">
        <v>253</v>
      </c>
      <c r="B38" s="2">
        <v>1</v>
      </c>
      <c r="C38" s="4">
        <f>+B38/D4</f>
        <v>101.7457627118644</v>
      </c>
      <c r="D38" s="5">
        <f>+C38/D3</f>
        <v>203.4915254237288</v>
      </c>
      <c r="G38" s="1"/>
    </row>
    <row r="39" spans="1:7" x14ac:dyDescent="0.25">
      <c r="A39" s="1" t="s">
        <v>182</v>
      </c>
      <c r="B39" s="2">
        <v>1</v>
      </c>
      <c r="C39" s="4">
        <f>+B39/D4</f>
        <v>101.7457627118644</v>
      </c>
      <c r="D39" s="5">
        <f>+C39/D3</f>
        <v>203.4915254237288</v>
      </c>
    </row>
    <row r="40" spans="1:7" x14ac:dyDescent="0.25">
      <c r="A40" s="1" t="s">
        <v>254</v>
      </c>
      <c r="B40" s="2">
        <v>4</v>
      </c>
      <c r="C40" s="4">
        <f>+B40/D4</f>
        <v>406.9830508474576</v>
      </c>
      <c r="D40" s="5">
        <f>+C40/D3</f>
        <v>813.96610169491521</v>
      </c>
      <c r="F40" s="1" t="s">
        <v>254</v>
      </c>
    </row>
    <row r="41" spans="1:7" x14ac:dyDescent="0.25">
      <c r="A41" s="1" t="s">
        <v>189</v>
      </c>
      <c r="B41" s="2">
        <v>1</v>
      </c>
      <c r="C41" s="4">
        <f>+B41/D4</f>
        <v>101.7457627118644</v>
      </c>
      <c r="D41" s="5">
        <f>+C41/D3</f>
        <v>203.4915254237288</v>
      </c>
      <c r="G41" s="1"/>
    </row>
    <row r="42" spans="1:7" x14ac:dyDescent="0.25">
      <c r="A42" s="1" t="s">
        <v>255</v>
      </c>
      <c r="B42" s="2">
        <v>2</v>
      </c>
      <c r="C42" s="4">
        <f>+B42/D4</f>
        <v>203.4915254237288</v>
      </c>
      <c r="D42" s="5">
        <f>+C42/D3</f>
        <v>406.9830508474576</v>
      </c>
      <c r="F42" s="1" t="s">
        <v>255</v>
      </c>
    </row>
    <row r="43" spans="1:7" x14ac:dyDescent="0.25">
      <c r="A43" s="1" t="s">
        <v>561</v>
      </c>
      <c r="B43" s="2">
        <v>8</v>
      </c>
      <c r="C43" s="4">
        <f>+B43/D4</f>
        <v>813.96610169491521</v>
      </c>
      <c r="D43" s="5">
        <f>+C43/D3</f>
        <v>1627.9322033898304</v>
      </c>
      <c r="G43" s="1"/>
    </row>
    <row r="44" spans="1:7" x14ac:dyDescent="0.25">
      <c r="A44" s="1" t="s">
        <v>80</v>
      </c>
      <c r="B44" s="2">
        <v>1</v>
      </c>
      <c r="C44" s="4">
        <f>+B44/D4</f>
        <v>101.7457627118644</v>
      </c>
      <c r="D44" s="5">
        <f>+C44/D3</f>
        <v>203.4915254237288</v>
      </c>
    </row>
    <row r="45" spans="1:7" x14ac:dyDescent="0.25">
      <c r="A45" s="1" t="s">
        <v>256</v>
      </c>
      <c r="B45" s="2">
        <v>1</v>
      </c>
      <c r="C45" s="4">
        <f>+B45/D4</f>
        <v>101.7457627118644</v>
      </c>
      <c r="D45" s="5">
        <f>+C45/D3</f>
        <v>203.4915254237288</v>
      </c>
      <c r="F45" s="1" t="s">
        <v>256</v>
      </c>
    </row>
    <row r="46" spans="1:7" x14ac:dyDescent="0.25">
      <c r="A46" s="1" t="s">
        <v>257</v>
      </c>
      <c r="B46" s="2">
        <v>1</v>
      </c>
      <c r="C46" s="4">
        <f>+B46/D4</f>
        <v>101.7457627118644</v>
      </c>
      <c r="D46" s="5">
        <f>+C46/D3</f>
        <v>203.4915254237288</v>
      </c>
      <c r="F46" s="1" t="s">
        <v>257</v>
      </c>
    </row>
    <row r="47" spans="1:7" x14ac:dyDescent="0.25">
      <c r="A47" s="1" t="s">
        <v>142</v>
      </c>
      <c r="B47" s="2">
        <v>1</v>
      </c>
      <c r="C47" s="4">
        <f>+B47/D4</f>
        <v>101.7457627118644</v>
      </c>
      <c r="D47" s="5">
        <f>+C47/D3</f>
        <v>203.4915254237288</v>
      </c>
    </row>
    <row r="48" spans="1:7" x14ac:dyDescent="0.25">
      <c r="A48" s="1" t="s">
        <v>597</v>
      </c>
      <c r="B48" s="2">
        <v>6</v>
      </c>
      <c r="C48" s="4">
        <f>+B48/D4</f>
        <v>610.47457627118649</v>
      </c>
      <c r="D48" s="5">
        <f>+C48/D3</f>
        <v>1220.949152542373</v>
      </c>
      <c r="F48" s="1" t="s">
        <v>324</v>
      </c>
    </row>
    <row r="49" spans="1:7" x14ac:dyDescent="0.25">
      <c r="A49" s="1" t="s">
        <v>258</v>
      </c>
      <c r="B49" s="2">
        <v>2</v>
      </c>
      <c r="C49" s="4">
        <f>+B49/D4</f>
        <v>203.4915254237288</v>
      </c>
      <c r="D49" s="5">
        <f>+C49/D3</f>
        <v>406.9830508474576</v>
      </c>
    </row>
    <row r="50" spans="1:7" x14ac:dyDescent="0.25">
      <c r="A50" s="1" t="s">
        <v>259</v>
      </c>
      <c r="B50" s="2">
        <v>1</v>
      </c>
      <c r="C50" s="4">
        <f>+B50/D4</f>
        <v>101.7457627118644</v>
      </c>
      <c r="D50" s="5">
        <f>+C50/D3</f>
        <v>203.4915254237288</v>
      </c>
      <c r="F50" s="1" t="s">
        <v>259</v>
      </c>
    </row>
    <row r="51" spans="1:7" x14ac:dyDescent="0.25">
      <c r="A51" s="1" t="s">
        <v>230</v>
      </c>
      <c r="B51" s="2">
        <v>2</v>
      </c>
      <c r="C51" s="4">
        <f>+B51/D4</f>
        <v>203.4915254237288</v>
      </c>
      <c r="D51" s="5">
        <f>+C51/D3</f>
        <v>406.9830508474576</v>
      </c>
      <c r="F51" s="1" t="s">
        <v>230</v>
      </c>
    </row>
    <row r="52" spans="1:7" x14ac:dyDescent="0.25">
      <c r="A52" s="1" t="s">
        <v>584</v>
      </c>
      <c r="B52" s="2">
        <v>1</v>
      </c>
      <c r="C52" s="4">
        <f>+B52/D4</f>
        <v>101.7457627118644</v>
      </c>
      <c r="D52" s="5">
        <f>+C52/D3</f>
        <v>203.4915254237288</v>
      </c>
      <c r="F52" s="1" t="s">
        <v>322</v>
      </c>
    </row>
    <row r="53" spans="1:7" x14ac:dyDescent="0.25">
      <c r="A53" s="1" t="s">
        <v>260</v>
      </c>
      <c r="B53" s="2">
        <v>3</v>
      </c>
      <c r="C53" s="4">
        <f>+B53/D4</f>
        <v>305.23728813559325</v>
      </c>
      <c r="D53" s="5">
        <f>+C53/D3</f>
        <v>610.47457627118649</v>
      </c>
      <c r="F53" s="1" t="s">
        <v>260</v>
      </c>
    </row>
    <row r="54" spans="1:7" x14ac:dyDescent="0.25">
      <c r="A54" s="1" t="s">
        <v>261</v>
      </c>
      <c r="B54" s="2">
        <v>1</v>
      </c>
      <c r="C54" s="4">
        <f>+B54/D4</f>
        <v>101.7457627118644</v>
      </c>
      <c r="D54" s="5">
        <f>+C54/D3</f>
        <v>203.4915254237288</v>
      </c>
    </row>
    <row r="55" spans="1:7" x14ac:dyDescent="0.25">
      <c r="A55" s="1" t="s">
        <v>596</v>
      </c>
      <c r="B55" s="2">
        <v>1</v>
      </c>
      <c r="C55" s="4">
        <f>+B55/D4</f>
        <v>101.7457627118644</v>
      </c>
      <c r="D55" s="5">
        <f>+C55/D3</f>
        <v>203.4915254237288</v>
      </c>
      <c r="F55" s="1" t="s">
        <v>596</v>
      </c>
    </row>
    <row r="56" spans="1:7" x14ac:dyDescent="0.25">
      <c r="A56" s="1" t="s">
        <v>217</v>
      </c>
      <c r="B56" s="2">
        <v>1</v>
      </c>
      <c r="C56" s="4">
        <f>+B56/D4</f>
        <v>101.7457627118644</v>
      </c>
      <c r="D56" s="5">
        <f>+C56/D3</f>
        <v>203.4915254237288</v>
      </c>
      <c r="G56" s="1"/>
    </row>
    <row r="57" spans="1:7" x14ac:dyDescent="0.25">
      <c r="B57" s="2"/>
    </row>
    <row r="58" spans="1:7" x14ac:dyDescent="0.25">
      <c r="A58" s="1" t="s">
        <v>58</v>
      </c>
      <c r="B58" s="2">
        <f>+SUM(B6:B56)</f>
        <v>227</v>
      </c>
      <c r="C58" s="4"/>
      <c r="D58" s="5">
        <f>+SUM(D6:D56)</f>
        <v>46192.576271186401</v>
      </c>
    </row>
    <row r="59" spans="1:7" x14ac:dyDescent="0.25">
      <c r="A59" s="1" t="s">
        <v>176</v>
      </c>
      <c r="B59" s="2">
        <f>+COUNT(B6:B56)</f>
        <v>51</v>
      </c>
      <c r="C59" s="4"/>
      <c r="D59" s="5"/>
    </row>
    <row r="60" spans="1:7" x14ac:dyDescent="0.25">
      <c r="B60" s="2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0" workbookViewId="0">
      <selection activeCell="H42" sqref="H42"/>
    </sheetView>
  </sheetViews>
  <sheetFormatPr defaultRowHeight="15" x14ac:dyDescent="0.25"/>
  <cols>
    <col min="3" max="3" width="35.5703125" customWidth="1"/>
    <col min="12" max="12" width="20.42578125" bestFit="1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x14ac:dyDescent="0.25">
      <c r="A2" s="2">
        <v>11112</v>
      </c>
      <c r="B2" s="2" t="s">
        <v>236</v>
      </c>
      <c r="C2" t="s">
        <v>625</v>
      </c>
      <c r="D2" t="s">
        <v>439</v>
      </c>
      <c r="E2" s="14">
        <v>8500</v>
      </c>
      <c r="F2" s="14">
        <v>0</v>
      </c>
      <c r="G2" s="1" t="s">
        <v>446</v>
      </c>
      <c r="L2" t="str">
        <f t="shared" ref="L2:L38" si="0">+CONCATENATE(G2,A2)</f>
        <v>Algirosphaera11112</v>
      </c>
      <c r="N2" s="21" t="s">
        <v>441</v>
      </c>
    </row>
    <row r="3" spans="1:14" x14ac:dyDescent="0.25">
      <c r="A3" s="2">
        <v>11113</v>
      </c>
      <c r="B3" s="2" t="s">
        <v>236</v>
      </c>
      <c r="C3" t="s">
        <v>625</v>
      </c>
      <c r="D3" t="s">
        <v>439</v>
      </c>
      <c r="E3" s="14">
        <v>4000</v>
      </c>
      <c r="F3" s="14">
        <v>0</v>
      </c>
      <c r="G3" s="1" t="s">
        <v>418</v>
      </c>
      <c r="L3" t="str">
        <f t="shared" si="0"/>
        <v>Thalassiosira11113</v>
      </c>
      <c r="N3" s="21" t="s">
        <v>441</v>
      </c>
    </row>
    <row r="4" spans="1:14" x14ac:dyDescent="0.25">
      <c r="A4" s="2">
        <v>11114</v>
      </c>
      <c r="B4" s="2" t="s">
        <v>236</v>
      </c>
      <c r="C4" t="s">
        <v>625</v>
      </c>
      <c r="D4" t="s">
        <v>439</v>
      </c>
      <c r="E4" s="14">
        <v>1000</v>
      </c>
      <c r="F4" s="14">
        <v>0</v>
      </c>
      <c r="G4" s="1" t="s">
        <v>411</v>
      </c>
      <c r="L4" t="str">
        <f t="shared" si="0"/>
        <v>Nitzschia11114</v>
      </c>
      <c r="N4" s="21" t="s">
        <v>441</v>
      </c>
    </row>
    <row r="5" spans="1:14" x14ac:dyDescent="0.25">
      <c r="A5" s="2">
        <v>11115</v>
      </c>
      <c r="B5" s="2" t="s">
        <v>236</v>
      </c>
      <c r="C5" t="s">
        <v>625</v>
      </c>
      <c r="D5" t="s">
        <v>439</v>
      </c>
      <c r="E5" s="14">
        <v>15000</v>
      </c>
      <c r="F5" s="14">
        <v>0</v>
      </c>
      <c r="G5" s="1" t="s">
        <v>411</v>
      </c>
      <c r="L5" t="str">
        <f>+CONCATENATE(G5,A4,"a")</f>
        <v>Nitzschia11114a</v>
      </c>
      <c r="N5" s="21" t="s">
        <v>441</v>
      </c>
    </row>
    <row r="6" spans="1:14" x14ac:dyDescent="0.25">
      <c r="A6" s="2">
        <v>11116</v>
      </c>
      <c r="B6" s="2" t="s">
        <v>236</v>
      </c>
      <c r="C6" t="s">
        <v>625</v>
      </c>
      <c r="D6" t="s">
        <v>439</v>
      </c>
      <c r="E6" s="14">
        <v>15000</v>
      </c>
      <c r="F6" s="14">
        <v>0</v>
      </c>
      <c r="G6" s="1" t="s">
        <v>411</v>
      </c>
      <c r="L6" t="str">
        <f>+CONCATENATE(G6,A4,"b")</f>
        <v>Nitzschia11114b</v>
      </c>
      <c r="N6" s="21" t="s">
        <v>441</v>
      </c>
    </row>
    <row r="7" spans="1:14" x14ac:dyDescent="0.25">
      <c r="A7" s="2">
        <v>11117</v>
      </c>
      <c r="B7" s="2" t="s">
        <v>236</v>
      </c>
      <c r="C7" t="s">
        <v>625</v>
      </c>
      <c r="D7" t="s">
        <v>439</v>
      </c>
      <c r="E7" s="14">
        <v>6000</v>
      </c>
      <c r="F7" s="14">
        <v>0</v>
      </c>
      <c r="G7" s="1" t="s">
        <v>452</v>
      </c>
      <c r="L7" t="str">
        <f t="shared" si="0"/>
        <v>Lauderia11117</v>
      </c>
      <c r="N7" s="21" t="s">
        <v>441</v>
      </c>
    </row>
    <row r="8" spans="1:14" x14ac:dyDescent="0.25">
      <c r="A8" s="2">
        <v>11118</v>
      </c>
      <c r="B8" s="2" t="s">
        <v>236</v>
      </c>
      <c r="C8" t="s">
        <v>625</v>
      </c>
      <c r="D8" t="s">
        <v>439</v>
      </c>
      <c r="E8" s="14">
        <v>3500</v>
      </c>
      <c r="F8" s="14">
        <v>0</v>
      </c>
      <c r="G8" s="1" t="s">
        <v>418</v>
      </c>
      <c r="L8" t="str">
        <f t="shared" si="0"/>
        <v>Thalassiosira11118</v>
      </c>
      <c r="N8" s="21" t="s">
        <v>441</v>
      </c>
    </row>
    <row r="9" spans="1:14" x14ac:dyDescent="0.25">
      <c r="A9" s="2">
        <v>11119</v>
      </c>
      <c r="B9" s="2" t="s">
        <v>236</v>
      </c>
      <c r="C9" t="s">
        <v>625</v>
      </c>
      <c r="D9" t="s">
        <v>439</v>
      </c>
      <c r="E9" s="14">
        <v>10000</v>
      </c>
      <c r="F9" s="14">
        <v>0</v>
      </c>
      <c r="G9" s="1" t="s">
        <v>418</v>
      </c>
      <c r="L9" t="str">
        <f>+CONCATENATE(G9,A8,"a")</f>
        <v>Thalassiosira11118a</v>
      </c>
      <c r="N9" s="21" t="s">
        <v>441</v>
      </c>
    </row>
    <row r="10" spans="1:14" x14ac:dyDescent="0.25">
      <c r="A10" s="2">
        <v>11120</v>
      </c>
      <c r="B10" s="2" t="s">
        <v>236</v>
      </c>
      <c r="C10" t="s">
        <v>625</v>
      </c>
      <c r="D10" t="s">
        <v>439</v>
      </c>
      <c r="E10" s="14">
        <v>10000</v>
      </c>
      <c r="F10" s="14">
        <v>0</v>
      </c>
      <c r="G10" s="1" t="s">
        <v>418</v>
      </c>
      <c r="L10" t="str">
        <f>+CONCATENATE(G10,A8,"b")</f>
        <v>Thalassiosira11118b</v>
      </c>
      <c r="N10" s="21" t="s">
        <v>441</v>
      </c>
    </row>
    <row r="11" spans="1:14" x14ac:dyDescent="0.25">
      <c r="A11" s="2">
        <v>11121</v>
      </c>
      <c r="B11" s="2" t="s">
        <v>236</v>
      </c>
      <c r="C11" t="s">
        <v>625</v>
      </c>
      <c r="D11" t="s">
        <v>439</v>
      </c>
      <c r="E11" s="14">
        <v>2500</v>
      </c>
      <c r="F11" s="14">
        <v>0</v>
      </c>
      <c r="G11" s="1" t="s">
        <v>453</v>
      </c>
      <c r="H11" t="s">
        <v>454</v>
      </c>
      <c r="L11" t="str">
        <f t="shared" si="0"/>
        <v>Nanoneis11121</v>
      </c>
      <c r="N11" s="21" t="s">
        <v>441</v>
      </c>
    </row>
    <row r="12" spans="1:14" x14ac:dyDescent="0.25">
      <c r="A12" s="2">
        <v>11122</v>
      </c>
      <c r="B12" s="2" t="s">
        <v>236</v>
      </c>
      <c r="C12" t="s">
        <v>625</v>
      </c>
      <c r="D12" t="s">
        <v>439</v>
      </c>
      <c r="E12" s="14">
        <v>3500</v>
      </c>
      <c r="F12" s="14">
        <v>0</v>
      </c>
      <c r="G12" s="1" t="s">
        <v>413</v>
      </c>
      <c r="L12" t="str">
        <f t="shared" si="0"/>
        <v>Chaetoceros11122</v>
      </c>
      <c r="N12" s="21" t="s">
        <v>441</v>
      </c>
    </row>
    <row r="13" spans="1:14" x14ac:dyDescent="0.25">
      <c r="A13" s="2">
        <v>11123</v>
      </c>
      <c r="B13" s="2" t="s">
        <v>236</v>
      </c>
      <c r="C13" t="s">
        <v>625</v>
      </c>
      <c r="D13" t="s">
        <v>439</v>
      </c>
      <c r="E13" s="14">
        <v>1500</v>
      </c>
      <c r="F13" s="14">
        <v>0</v>
      </c>
      <c r="G13" s="1" t="s">
        <v>413</v>
      </c>
      <c r="L13" t="str">
        <f t="shared" si="0"/>
        <v>Chaetoceros11123</v>
      </c>
      <c r="N13" s="21" t="s">
        <v>441</v>
      </c>
    </row>
    <row r="14" spans="1:14" x14ac:dyDescent="0.25">
      <c r="A14" s="2">
        <v>11124</v>
      </c>
      <c r="B14" s="2" t="s">
        <v>236</v>
      </c>
      <c r="C14" t="s">
        <v>625</v>
      </c>
      <c r="D14" t="s">
        <v>439</v>
      </c>
      <c r="E14" s="14">
        <v>10000</v>
      </c>
      <c r="F14" s="14">
        <v>0</v>
      </c>
      <c r="G14" s="1" t="s">
        <v>418</v>
      </c>
      <c r="L14" t="str">
        <f t="shared" si="0"/>
        <v>Thalassiosira11124</v>
      </c>
      <c r="N14" s="21" t="s">
        <v>441</v>
      </c>
    </row>
    <row r="15" spans="1:14" x14ac:dyDescent="0.25">
      <c r="A15" s="2">
        <v>11125</v>
      </c>
      <c r="B15" s="2" t="s">
        <v>236</v>
      </c>
      <c r="C15" t="s">
        <v>625</v>
      </c>
      <c r="D15" t="s">
        <v>439</v>
      </c>
      <c r="E15" s="14">
        <v>7500</v>
      </c>
      <c r="F15" s="14">
        <v>0</v>
      </c>
      <c r="G15" s="1" t="s">
        <v>411</v>
      </c>
      <c r="L15" t="str">
        <f t="shared" si="0"/>
        <v>Nitzschia11125</v>
      </c>
      <c r="N15" s="21" t="s">
        <v>441</v>
      </c>
    </row>
    <row r="16" spans="1:14" x14ac:dyDescent="0.25">
      <c r="A16" s="2">
        <v>11126</v>
      </c>
      <c r="B16" s="2" t="s">
        <v>236</v>
      </c>
      <c r="C16" t="s">
        <v>625</v>
      </c>
      <c r="D16" t="s">
        <v>439</v>
      </c>
      <c r="E16" s="14">
        <v>20000</v>
      </c>
      <c r="F16" s="14">
        <v>0</v>
      </c>
      <c r="G16" s="1" t="s">
        <v>411</v>
      </c>
      <c r="L16" t="str">
        <f>+CONCATENATE(G16,A15,"a")</f>
        <v>Nitzschia11125a</v>
      </c>
      <c r="N16" s="21" t="s">
        <v>441</v>
      </c>
    </row>
    <row r="17" spans="1:14" x14ac:dyDescent="0.25">
      <c r="A17" s="2">
        <v>11127</v>
      </c>
      <c r="B17" s="2" t="s">
        <v>236</v>
      </c>
      <c r="C17" t="s">
        <v>625</v>
      </c>
      <c r="D17" t="s">
        <v>439</v>
      </c>
      <c r="E17" s="14">
        <v>40000</v>
      </c>
      <c r="F17" s="14">
        <v>0</v>
      </c>
      <c r="G17" s="1" t="s">
        <v>453</v>
      </c>
      <c r="L17" t="str">
        <f t="shared" si="0"/>
        <v>Nanoneis11127</v>
      </c>
      <c r="N17" s="21" t="s">
        <v>441</v>
      </c>
    </row>
    <row r="18" spans="1:14" x14ac:dyDescent="0.25">
      <c r="A18" s="2">
        <v>11128</v>
      </c>
      <c r="B18" s="2" t="s">
        <v>236</v>
      </c>
      <c r="C18" t="s">
        <v>625</v>
      </c>
      <c r="D18" t="s">
        <v>439</v>
      </c>
      <c r="E18" s="14">
        <v>2000</v>
      </c>
      <c r="F18" s="14">
        <v>0</v>
      </c>
      <c r="G18" s="1" t="s">
        <v>411</v>
      </c>
      <c r="L18" t="str">
        <f t="shared" si="0"/>
        <v>Nitzschia11128</v>
      </c>
      <c r="N18" s="21" t="s">
        <v>441</v>
      </c>
    </row>
    <row r="19" spans="1:14" x14ac:dyDescent="0.25">
      <c r="A19" s="2">
        <v>11129</v>
      </c>
      <c r="B19" s="2" t="s">
        <v>236</v>
      </c>
      <c r="C19" t="s">
        <v>625</v>
      </c>
      <c r="D19" t="s">
        <v>439</v>
      </c>
      <c r="E19" s="14">
        <v>20000</v>
      </c>
      <c r="F19" s="14">
        <v>0</v>
      </c>
      <c r="G19" s="1" t="s">
        <v>411</v>
      </c>
      <c r="L19" t="str">
        <f>+CONCATENATE(G19,A18,"a")</f>
        <v>Nitzschia11128a</v>
      </c>
      <c r="N19" s="21" t="s">
        <v>441</v>
      </c>
    </row>
    <row r="20" spans="1:14" x14ac:dyDescent="0.25">
      <c r="A20" s="2">
        <v>11130</v>
      </c>
      <c r="B20" s="2" t="s">
        <v>236</v>
      </c>
      <c r="C20" t="s">
        <v>625</v>
      </c>
      <c r="D20" t="s">
        <v>439</v>
      </c>
      <c r="E20" s="14">
        <v>20000</v>
      </c>
      <c r="F20" s="14">
        <v>0</v>
      </c>
      <c r="G20" s="1" t="s">
        <v>411</v>
      </c>
      <c r="L20" t="str">
        <f>+CONCATENATE(G20,A18,"b")</f>
        <v>Nitzschia11128b</v>
      </c>
      <c r="N20" s="21" t="s">
        <v>441</v>
      </c>
    </row>
    <row r="21" spans="1:14" x14ac:dyDescent="0.25">
      <c r="A21" s="2">
        <v>11131</v>
      </c>
      <c r="B21" s="2" t="s">
        <v>236</v>
      </c>
      <c r="C21" t="s">
        <v>625</v>
      </c>
      <c r="D21" t="s">
        <v>439</v>
      </c>
      <c r="E21" s="14">
        <v>7500</v>
      </c>
      <c r="F21" s="14">
        <v>0</v>
      </c>
      <c r="G21" s="1" t="s">
        <v>600</v>
      </c>
      <c r="L21" t="str">
        <f t="shared" si="0"/>
        <v>Calcidiscus11131</v>
      </c>
      <c r="N21" s="21" t="s">
        <v>441</v>
      </c>
    </row>
    <row r="22" spans="1:14" x14ac:dyDescent="0.25">
      <c r="A22" s="2">
        <v>11132</v>
      </c>
      <c r="B22" s="2" t="s">
        <v>236</v>
      </c>
      <c r="C22" t="s">
        <v>625</v>
      </c>
      <c r="D22" t="s">
        <v>439</v>
      </c>
      <c r="E22" s="14">
        <v>20000</v>
      </c>
      <c r="F22" s="14">
        <v>0</v>
      </c>
      <c r="G22" s="1" t="s">
        <v>425</v>
      </c>
      <c r="L22" t="str">
        <f t="shared" si="0"/>
        <v>Fragilaria11132</v>
      </c>
      <c r="N22" s="21" t="s">
        <v>441</v>
      </c>
    </row>
    <row r="23" spans="1:14" x14ac:dyDescent="0.25">
      <c r="A23" s="2">
        <v>11133</v>
      </c>
      <c r="B23" s="2" t="s">
        <v>236</v>
      </c>
      <c r="C23" t="s">
        <v>625</v>
      </c>
      <c r="D23" t="s">
        <v>439</v>
      </c>
      <c r="E23" s="14">
        <v>20000</v>
      </c>
      <c r="F23" s="14">
        <v>0</v>
      </c>
      <c r="G23" s="1" t="s">
        <v>435</v>
      </c>
      <c r="L23" t="str">
        <f t="shared" si="0"/>
        <v>Rhizosolenia11133</v>
      </c>
      <c r="N23" s="21" t="s">
        <v>441</v>
      </c>
    </row>
    <row r="24" spans="1:14" x14ac:dyDescent="0.25">
      <c r="A24" s="2">
        <v>11134</v>
      </c>
      <c r="B24" s="2" t="s">
        <v>236</v>
      </c>
      <c r="C24" t="s">
        <v>625</v>
      </c>
      <c r="D24" t="s">
        <v>439</v>
      </c>
      <c r="E24" s="14">
        <v>1000</v>
      </c>
      <c r="F24" s="14">
        <v>0</v>
      </c>
      <c r="G24" s="1" t="s">
        <v>413</v>
      </c>
      <c r="H24" t="s">
        <v>456</v>
      </c>
      <c r="L24" t="str">
        <f t="shared" si="0"/>
        <v>Chaetoceros11134</v>
      </c>
      <c r="N24" s="21" t="s">
        <v>441</v>
      </c>
    </row>
    <row r="25" spans="1:14" x14ac:dyDescent="0.25">
      <c r="A25" s="2">
        <v>11135</v>
      </c>
      <c r="B25" s="2" t="s">
        <v>236</v>
      </c>
      <c r="C25" t="s">
        <v>625</v>
      </c>
      <c r="D25" t="s">
        <v>439</v>
      </c>
      <c r="E25" s="14">
        <v>7500</v>
      </c>
      <c r="F25" s="14">
        <v>0</v>
      </c>
      <c r="G25" s="1" t="s">
        <v>411</v>
      </c>
      <c r="L25" t="str">
        <f t="shared" si="0"/>
        <v>Nitzschia11135</v>
      </c>
      <c r="N25" s="21" t="s">
        <v>441</v>
      </c>
    </row>
    <row r="26" spans="1:14" x14ac:dyDescent="0.25">
      <c r="A26" s="2">
        <v>11136</v>
      </c>
      <c r="B26" s="2" t="s">
        <v>236</v>
      </c>
      <c r="C26" t="s">
        <v>625</v>
      </c>
      <c r="D26" t="s">
        <v>439</v>
      </c>
      <c r="E26" s="14">
        <v>3500</v>
      </c>
      <c r="F26" s="14">
        <v>0</v>
      </c>
      <c r="G26" s="1" t="s">
        <v>457</v>
      </c>
      <c r="L26" t="str">
        <f t="shared" si="0"/>
        <v>Actinocyclus11136</v>
      </c>
      <c r="N26" s="21" t="s">
        <v>441</v>
      </c>
    </row>
    <row r="27" spans="1:14" x14ac:dyDescent="0.25">
      <c r="A27" s="2">
        <v>11137</v>
      </c>
      <c r="B27" s="2" t="s">
        <v>236</v>
      </c>
      <c r="C27" t="s">
        <v>625</v>
      </c>
      <c r="D27" t="s">
        <v>439</v>
      </c>
      <c r="E27" s="14">
        <v>1000</v>
      </c>
      <c r="F27" s="14">
        <v>0</v>
      </c>
      <c r="G27" s="1" t="s">
        <v>458</v>
      </c>
      <c r="H27" t="s">
        <v>593</v>
      </c>
      <c r="L27" t="str">
        <f t="shared" si="0"/>
        <v>Neodelphineis11137</v>
      </c>
      <c r="N27" s="21" t="s">
        <v>441</v>
      </c>
    </row>
    <row r="28" spans="1:14" s="30" customFormat="1" x14ac:dyDescent="0.25">
      <c r="A28" s="31">
        <v>11138</v>
      </c>
      <c r="B28" s="31" t="s">
        <v>236</v>
      </c>
      <c r="C28" t="s">
        <v>625</v>
      </c>
      <c r="D28" s="30" t="s">
        <v>439</v>
      </c>
      <c r="E28" s="32">
        <v>10000</v>
      </c>
      <c r="F28" s="32">
        <v>0</v>
      </c>
      <c r="G28" s="25" t="s">
        <v>458</v>
      </c>
      <c r="H28" s="30" t="s">
        <v>593</v>
      </c>
      <c r="L28" s="30" t="str">
        <f>+CONCATENATE(G28,A27,"a")</f>
        <v>Neodelphineis11137a</v>
      </c>
      <c r="N28" s="33" t="s">
        <v>441</v>
      </c>
    </row>
    <row r="29" spans="1:14" x14ac:dyDescent="0.25">
      <c r="A29" s="2">
        <v>11139</v>
      </c>
      <c r="B29" s="2" t="s">
        <v>236</v>
      </c>
      <c r="C29" t="s">
        <v>625</v>
      </c>
      <c r="D29" t="s">
        <v>439</v>
      </c>
      <c r="E29" s="14">
        <v>10000</v>
      </c>
      <c r="F29" s="14">
        <v>0</v>
      </c>
      <c r="G29" s="1" t="s">
        <v>418</v>
      </c>
      <c r="H29" t="s">
        <v>598</v>
      </c>
      <c r="L29" t="str">
        <f t="shared" si="0"/>
        <v>Thalassiosira11139</v>
      </c>
      <c r="N29" s="21" t="s">
        <v>441</v>
      </c>
    </row>
    <row r="30" spans="1:14" x14ac:dyDescent="0.25">
      <c r="A30" s="2">
        <v>11140</v>
      </c>
      <c r="B30" s="2" t="s">
        <v>236</v>
      </c>
      <c r="C30" t="s">
        <v>625</v>
      </c>
      <c r="D30" t="s">
        <v>439</v>
      </c>
      <c r="E30" s="14">
        <v>3000</v>
      </c>
      <c r="F30" s="14">
        <v>0</v>
      </c>
      <c r="G30" s="1" t="s">
        <v>435</v>
      </c>
      <c r="L30" t="str">
        <f t="shared" si="0"/>
        <v>Rhizosolenia11140</v>
      </c>
      <c r="N30" s="21" t="s">
        <v>441</v>
      </c>
    </row>
    <row r="31" spans="1:14" x14ac:dyDescent="0.25">
      <c r="A31" s="2">
        <v>11141</v>
      </c>
      <c r="B31" s="2" t="s">
        <v>236</v>
      </c>
      <c r="C31" t="s">
        <v>625</v>
      </c>
      <c r="D31" t="s">
        <v>439</v>
      </c>
      <c r="E31" s="14">
        <v>10000</v>
      </c>
      <c r="F31" s="14">
        <v>0</v>
      </c>
      <c r="G31" s="1" t="s">
        <v>449</v>
      </c>
      <c r="L31" t="str">
        <f t="shared" si="0"/>
        <v>Florisphaera11141</v>
      </c>
      <c r="N31" s="21" t="s">
        <v>441</v>
      </c>
    </row>
    <row r="32" spans="1:14" x14ac:dyDescent="0.25">
      <c r="A32" s="2">
        <v>11142</v>
      </c>
      <c r="B32" s="2" t="s">
        <v>236</v>
      </c>
      <c r="C32" t="s">
        <v>625</v>
      </c>
      <c r="D32" t="s">
        <v>439</v>
      </c>
      <c r="E32" s="14">
        <v>15000</v>
      </c>
      <c r="F32" s="14">
        <v>0</v>
      </c>
      <c r="G32" s="1" t="s">
        <v>459</v>
      </c>
      <c r="L32" t="str">
        <f t="shared" si="0"/>
        <v>Poricalyptra11142</v>
      </c>
      <c r="N32" s="21" t="s">
        <v>441</v>
      </c>
    </row>
    <row r="33" spans="1:14" x14ac:dyDescent="0.25">
      <c r="A33" s="2">
        <v>11143</v>
      </c>
      <c r="B33" s="2" t="s">
        <v>236</v>
      </c>
      <c r="C33" t="s">
        <v>625</v>
      </c>
      <c r="D33" t="s">
        <v>439</v>
      </c>
      <c r="E33" s="14">
        <v>8000</v>
      </c>
      <c r="F33" s="14">
        <v>0</v>
      </c>
      <c r="G33" s="1" t="s">
        <v>418</v>
      </c>
      <c r="L33" t="str">
        <f t="shared" si="0"/>
        <v>Thalassiosira11143</v>
      </c>
      <c r="N33" s="21" t="s">
        <v>441</v>
      </c>
    </row>
    <row r="34" spans="1:14" s="30" customFormat="1" x14ac:dyDescent="0.25">
      <c r="A34" s="31">
        <v>11144</v>
      </c>
      <c r="B34" s="31" t="s">
        <v>236</v>
      </c>
      <c r="C34" t="s">
        <v>625</v>
      </c>
      <c r="D34" s="30" t="s">
        <v>439</v>
      </c>
      <c r="E34" s="32">
        <v>8500</v>
      </c>
      <c r="F34" s="32">
        <v>0</v>
      </c>
      <c r="G34" s="25" t="s">
        <v>452</v>
      </c>
      <c r="L34" s="30" t="str">
        <f t="shared" si="0"/>
        <v>Lauderia11144</v>
      </c>
      <c r="N34" s="33" t="s">
        <v>441</v>
      </c>
    </row>
    <row r="35" spans="1:14" x14ac:dyDescent="0.25">
      <c r="A35" s="2">
        <v>11145</v>
      </c>
      <c r="B35" s="2" t="s">
        <v>236</v>
      </c>
      <c r="C35" t="s">
        <v>625</v>
      </c>
      <c r="D35" t="s">
        <v>439</v>
      </c>
      <c r="E35" s="14">
        <v>20000</v>
      </c>
      <c r="F35" s="14">
        <v>0</v>
      </c>
      <c r="G35" s="1" t="s">
        <v>599</v>
      </c>
      <c r="L35" t="str">
        <f t="shared" si="0"/>
        <v>chrysophyte11145</v>
      </c>
      <c r="N35" s="21" t="s">
        <v>441</v>
      </c>
    </row>
    <row r="36" spans="1:14" x14ac:dyDescent="0.25">
      <c r="A36" s="2">
        <v>11146</v>
      </c>
      <c r="B36" s="2" t="s">
        <v>236</v>
      </c>
      <c r="C36" t="s">
        <v>625</v>
      </c>
      <c r="D36" t="s">
        <v>439</v>
      </c>
      <c r="E36" s="14">
        <v>1500</v>
      </c>
      <c r="F36" s="14">
        <v>0</v>
      </c>
      <c r="G36" s="1" t="s">
        <v>460</v>
      </c>
      <c r="L36" t="str">
        <f t="shared" si="0"/>
        <v>Corethron11146</v>
      </c>
      <c r="N36" s="21" t="s">
        <v>441</v>
      </c>
    </row>
    <row r="37" spans="1:14" x14ac:dyDescent="0.25">
      <c r="A37" s="2">
        <v>11147</v>
      </c>
      <c r="B37" s="2" t="s">
        <v>236</v>
      </c>
      <c r="C37" t="s">
        <v>625</v>
      </c>
      <c r="D37" t="s">
        <v>439</v>
      </c>
      <c r="E37" s="14">
        <v>1500</v>
      </c>
      <c r="F37" s="14">
        <v>0</v>
      </c>
      <c r="G37" s="1" t="s">
        <v>413</v>
      </c>
      <c r="L37" t="str">
        <f t="shared" si="0"/>
        <v>Chaetoceros11147</v>
      </c>
      <c r="N37" s="21" t="s">
        <v>441</v>
      </c>
    </row>
    <row r="38" spans="1:14" x14ac:dyDescent="0.25">
      <c r="A38" s="2">
        <v>11148</v>
      </c>
      <c r="B38" s="2" t="s">
        <v>236</v>
      </c>
      <c r="C38" t="s">
        <v>625</v>
      </c>
      <c r="D38" t="s">
        <v>439</v>
      </c>
      <c r="E38" s="14">
        <v>10000</v>
      </c>
      <c r="F38" s="14">
        <v>0</v>
      </c>
      <c r="G38" s="1" t="s">
        <v>154</v>
      </c>
      <c r="L38" t="str">
        <f t="shared" si="0"/>
        <v>Gephyrocapsa11148</v>
      </c>
      <c r="N38" s="21" t="s">
        <v>441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F30" sqref="F30"/>
    </sheetView>
  </sheetViews>
  <sheetFormatPr defaultRowHeight="15" x14ac:dyDescent="0.25"/>
  <cols>
    <col min="1" max="1" width="23.85546875" customWidth="1"/>
    <col min="2" max="2" width="13.42578125" customWidth="1"/>
    <col min="3" max="3" width="12.42578125" customWidth="1"/>
    <col min="5" max="5" width="3.7109375" customWidth="1"/>
    <col min="6" max="6" width="30.5703125" customWidth="1"/>
  </cols>
  <sheetData>
    <row r="1" spans="1:7" x14ac:dyDescent="0.25">
      <c r="A1" t="s">
        <v>83</v>
      </c>
      <c r="B1" s="2"/>
    </row>
    <row r="2" spans="1:7" x14ac:dyDescent="0.25">
      <c r="A2" s="1" t="s">
        <v>149</v>
      </c>
      <c r="B2" s="2"/>
      <c r="C2" s="1" t="s">
        <v>381</v>
      </c>
      <c r="D2" s="2"/>
    </row>
    <row r="3" spans="1:7" x14ac:dyDescent="0.25">
      <c r="A3" t="s">
        <v>346</v>
      </c>
      <c r="B3" s="2" t="s">
        <v>262</v>
      </c>
      <c r="C3" s="2" t="s">
        <v>4</v>
      </c>
      <c r="D3" s="2">
        <v>0.7</v>
      </c>
    </row>
    <row r="4" spans="1:7" x14ac:dyDescent="0.25">
      <c r="A4" s="1" t="s">
        <v>5</v>
      </c>
      <c r="B4" s="2">
        <v>583</v>
      </c>
      <c r="C4" s="2" t="s">
        <v>6</v>
      </c>
      <c r="D4" s="3">
        <f>+B4/60030</f>
        <v>9.7118107612860233E-3</v>
      </c>
    </row>
    <row r="5" spans="1:7" x14ac:dyDescent="0.25">
      <c r="A5" s="1" t="s">
        <v>7</v>
      </c>
      <c r="B5" s="2" t="s">
        <v>8</v>
      </c>
      <c r="C5" s="2" t="s">
        <v>9</v>
      </c>
      <c r="D5" s="2" t="s">
        <v>10</v>
      </c>
      <c r="F5" s="1" t="s">
        <v>308</v>
      </c>
      <c r="G5" s="1"/>
    </row>
    <row r="6" spans="1:7" x14ac:dyDescent="0.25">
      <c r="A6" s="1" t="s">
        <v>263</v>
      </c>
      <c r="B6" s="2">
        <v>1</v>
      </c>
      <c r="C6" s="4">
        <f>+B6/D4</f>
        <v>102.96740994854203</v>
      </c>
      <c r="D6" s="5">
        <f>+C6/D3</f>
        <v>147.09629992648863</v>
      </c>
      <c r="F6" s="1" t="s">
        <v>263</v>
      </c>
    </row>
    <row r="7" spans="1:7" x14ac:dyDescent="0.25">
      <c r="A7" s="1" t="s">
        <v>609</v>
      </c>
      <c r="B7" s="2">
        <v>1</v>
      </c>
      <c r="C7" s="4">
        <f>+B7/D4</f>
        <v>102.96740994854203</v>
      </c>
      <c r="D7" s="5">
        <f>+C7/D3</f>
        <v>147.09629992648863</v>
      </c>
      <c r="F7" s="1" t="s">
        <v>264</v>
      </c>
    </row>
    <row r="8" spans="1:7" x14ac:dyDescent="0.25">
      <c r="A8" s="1" t="s">
        <v>265</v>
      </c>
      <c r="B8" s="2">
        <v>10</v>
      </c>
      <c r="C8" s="4">
        <f>+B8/D4</f>
        <v>1029.6740994854204</v>
      </c>
      <c r="D8" s="5">
        <f>+C8/D3</f>
        <v>1470.9629992648863</v>
      </c>
      <c r="F8" s="1" t="s">
        <v>559</v>
      </c>
    </row>
    <row r="9" spans="1:7" x14ac:dyDescent="0.25">
      <c r="A9" s="1" t="s">
        <v>76</v>
      </c>
      <c r="B9" s="2">
        <v>3</v>
      </c>
      <c r="C9" s="4">
        <f>+B9/D4</f>
        <v>308.9022298456261</v>
      </c>
      <c r="D9" s="5">
        <f>+C9/D3</f>
        <v>441.28889977946585</v>
      </c>
    </row>
    <row r="10" spans="1:7" s="30" customFormat="1" x14ac:dyDescent="0.25">
      <c r="A10" s="25" t="s">
        <v>266</v>
      </c>
      <c r="B10" s="31">
        <v>3</v>
      </c>
      <c r="C10" s="34">
        <f>+B10/D4</f>
        <v>308.9022298456261</v>
      </c>
      <c r="D10" s="35">
        <f>+C10/D3</f>
        <v>441.28889977946585</v>
      </c>
      <c r="G10" s="25"/>
    </row>
    <row r="11" spans="1:7" x14ac:dyDescent="0.25">
      <c r="A11" s="1" t="s">
        <v>267</v>
      </c>
      <c r="B11" s="2">
        <v>3</v>
      </c>
      <c r="C11" s="4">
        <f>+B11/D4</f>
        <v>308.9022298456261</v>
      </c>
      <c r="D11" s="5">
        <f>+C11/D3</f>
        <v>441.28889977946585</v>
      </c>
      <c r="F11" s="1" t="s">
        <v>473</v>
      </c>
    </row>
    <row r="12" spans="1:7" x14ac:dyDescent="0.25">
      <c r="A12" s="1" t="s">
        <v>566</v>
      </c>
      <c r="B12" s="2">
        <v>6</v>
      </c>
      <c r="C12" s="4">
        <f>+B12/D4</f>
        <v>617.80445969125219</v>
      </c>
      <c r="D12" s="5">
        <f>+C12/D3</f>
        <v>882.5777995589317</v>
      </c>
    </row>
    <row r="13" spans="1:7" x14ac:dyDescent="0.25">
      <c r="A13" s="1" t="s">
        <v>608</v>
      </c>
      <c r="B13" s="2">
        <v>12</v>
      </c>
      <c r="C13" s="4">
        <f>+B13/D4</f>
        <v>1235.6089193825044</v>
      </c>
      <c r="D13" s="5">
        <f>+C13/D3</f>
        <v>1765.1555991178634</v>
      </c>
    </row>
    <row r="14" spans="1:7" x14ac:dyDescent="0.25">
      <c r="A14" s="1" t="s">
        <v>268</v>
      </c>
      <c r="B14" s="2">
        <v>2</v>
      </c>
      <c r="C14" s="4">
        <f>+B14/D4</f>
        <v>205.93481989708405</v>
      </c>
      <c r="D14" s="5">
        <f>+C14/D3</f>
        <v>294.19259985297725</v>
      </c>
      <c r="F14" s="1" t="s">
        <v>268</v>
      </c>
    </row>
    <row r="15" spans="1:7" s="30" customFormat="1" x14ac:dyDescent="0.25">
      <c r="A15" s="25" t="s">
        <v>269</v>
      </c>
      <c r="B15" s="31">
        <v>3</v>
      </c>
      <c r="C15" s="34">
        <f>+B15/D4</f>
        <v>308.9022298456261</v>
      </c>
      <c r="D15" s="35">
        <f>+C15/D3</f>
        <v>441.28889977946585</v>
      </c>
      <c r="G15" s="25"/>
    </row>
    <row r="16" spans="1:7" x14ac:dyDescent="0.25">
      <c r="A16" s="1" t="s">
        <v>270</v>
      </c>
      <c r="B16" s="2">
        <v>2</v>
      </c>
      <c r="C16" s="4">
        <f>+B16/D4</f>
        <v>205.93481989708405</v>
      </c>
      <c r="D16" s="5">
        <f>+C16/D3</f>
        <v>294.19259985297725</v>
      </c>
    </row>
    <row r="17" spans="1:7" x14ac:dyDescent="0.25">
      <c r="A17" s="1" t="s">
        <v>190</v>
      </c>
      <c r="B17" s="2">
        <v>1</v>
      </c>
      <c r="C17" s="4">
        <f>+B17/D4</f>
        <v>102.96740994854203</v>
      </c>
      <c r="D17" s="5">
        <f>+C17/D3</f>
        <v>147.09629992648863</v>
      </c>
    </row>
    <row r="18" spans="1:7" s="30" customFormat="1" x14ac:dyDescent="0.25">
      <c r="A18" s="25" t="s">
        <v>603</v>
      </c>
      <c r="B18" s="31">
        <v>4</v>
      </c>
      <c r="C18" s="34">
        <f>+B18/D4</f>
        <v>411.86963979416811</v>
      </c>
      <c r="D18" s="35">
        <f>+C18/D3</f>
        <v>588.38519970595451</v>
      </c>
      <c r="G18" s="25"/>
    </row>
    <row r="19" spans="1:7" x14ac:dyDescent="0.25">
      <c r="A19" s="1" t="s">
        <v>16</v>
      </c>
      <c r="B19" s="2">
        <v>4</v>
      </c>
      <c r="C19" s="4">
        <f>+B19/D4</f>
        <v>411.86963979416811</v>
      </c>
      <c r="D19" s="5">
        <f>+C19/D3</f>
        <v>588.38519970595451</v>
      </c>
    </row>
    <row r="20" spans="1:7" x14ac:dyDescent="0.25">
      <c r="A20" s="1" t="s">
        <v>271</v>
      </c>
      <c r="B20" s="2">
        <v>8</v>
      </c>
      <c r="C20" s="4">
        <f>+B20/D4</f>
        <v>823.73927958833622</v>
      </c>
      <c r="D20" s="5">
        <f>+C20/D3</f>
        <v>1176.770399411909</v>
      </c>
      <c r="F20" s="1" t="s">
        <v>472</v>
      </c>
    </row>
    <row r="21" spans="1:7" x14ac:dyDescent="0.25">
      <c r="A21" s="1" t="s">
        <v>232</v>
      </c>
      <c r="B21" s="2">
        <v>1</v>
      </c>
      <c r="C21" s="4">
        <f>+B21/D4</f>
        <v>102.96740994854203</v>
      </c>
      <c r="D21" s="5">
        <f>+C21/D3</f>
        <v>147.09629992648863</v>
      </c>
    </row>
    <row r="22" spans="1:7" x14ac:dyDescent="0.25">
      <c r="A22" s="1" t="s">
        <v>272</v>
      </c>
      <c r="B22" s="2">
        <v>1</v>
      </c>
      <c r="C22" s="4">
        <f>+B22/D4</f>
        <v>102.96740994854203</v>
      </c>
      <c r="D22" s="5">
        <f>+C22/D3</f>
        <v>147.09629992648863</v>
      </c>
      <c r="F22" s="1" t="s">
        <v>272</v>
      </c>
    </row>
    <row r="23" spans="1:7" x14ac:dyDescent="0.25">
      <c r="A23" s="1" t="s">
        <v>193</v>
      </c>
      <c r="B23" s="2">
        <v>1</v>
      </c>
      <c r="C23" s="4">
        <f>+B23/D4</f>
        <v>102.96740994854203</v>
      </c>
      <c r="D23" s="5">
        <f>+C23/D3</f>
        <v>147.09629992648863</v>
      </c>
      <c r="G23" s="1"/>
    </row>
    <row r="24" spans="1:7" s="30" customFormat="1" x14ac:dyDescent="0.25">
      <c r="A24" s="25" t="s">
        <v>585</v>
      </c>
      <c r="B24" s="31">
        <v>1</v>
      </c>
      <c r="C24" s="34">
        <f>+B24/D4</f>
        <v>102.96740994854203</v>
      </c>
      <c r="D24" s="35">
        <f>+C24/D3</f>
        <v>147.09629992648863</v>
      </c>
    </row>
    <row r="25" spans="1:7" x14ac:dyDescent="0.25">
      <c r="A25" s="1" t="s">
        <v>142</v>
      </c>
      <c r="B25" s="2">
        <v>1</v>
      </c>
      <c r="C25" s="4">
        <f>+B25/D4</f>
        <v>102.96740994854203</v>
      </c>
      <c r="D25" s="5">
        <f>+C25/D3</f>
        <v>147.09629992648863</v>
      </c>
    </row>
    <row r="26" spans="1:7" x14ac:dyDescent="0.25">
      <c r="A26" s="1" t="s">
        <v>604</v>
      </c>
      <c r="B26" s="2">
        <v>1</v>
      </c>
      <c r="C26" s="4">
        <f>+B26/D4</f>
        <v>102.96740994854203</v>
      </c>
      <c r="D26" s="5">
        <f>+C26/D3</f>
        <v>147.09629992648863</v>
      </c>
      <c r="F26" s="1" t="s">
        <v>605</v>
      </c>
    </row>
    <row r="27" spans="1:7" x14ac:dyDescent="0.25">
      <c r="A27" s="1" t="s">
        <v>102</v>
      </c>
      <c r="B27" s="2">
        <v>1</v>
      </c>
      <c r="C27" s="4">
        <f>+B27/D4</f>
        <v>102.96740994854203</v>
      </c>
      <c r="D27" s="5">
        <f>+C27/D3</f>
        <v>147.09629992648863</v>
      </c>
      <c r="F27" t="s">
        <v>474</v>
      </c>
    </row>
    <row r="28" spans="1:7" s="30" customFormat="1" x14ac:dyDescent="0.25">
      <c r="A28" s="25" t="s">
        <v>217</v>
      </c>
      <c r="B28" s="31">
        <v>1</v>
      </c>
      <c r="C28" s="34">
        <f>+B28/D4</f>
        <v>102.96740994854203</v>
      </c>
      <c r="D28" s="35">
        <f>+C28/D3</f>
        <v>147.09629992648863</v>
      </c>
      <c r="G28" s="25"/>
    </row>
    <row r="29" spans="1:7" x14ac:dyDescent="0.25">
      <c r="A29" s="1" t="s">
        <v>342</v>
      </c>
      <c r="B29" s="2">
        <v>2</v>
      </c>
      <c r="C29" s="4">
        <f>+B29/D4</f>
        <v>205.93481989708405</v>
      </c>
      <c r="D29" s="5">
        <f>+C29/D3</f>
        <v>294.19259985297725</v>
      </c>
      <c r="G29" s="1"/>
    </row>
    <row r="30" spans="1:7" x14ac:dyDescent="0.25">
      <c r="A30" s="1" t="s">
        <v>632</v>
      </c>
      <c r="B30" s="2">
        <v>1</v>
      </c>
      <c r="C30" s="4">
        <f>+B30/D4</f>
        <v>102.96740994854203</v>
      </c>
      <c r="D30" s="5">
        <f>+C30/D3</f>
        <v>147.09629992648863</v>
      </c>
      <c r="F30" s="1" t="s">
        <v>632</v>
      </c>
    </row>
    <row r="31" spans="1:7" x14ac:dyDescent="0.25">
      <c r="A31" s="1" t="s">
        <v>273</v>
      </c>
      <c r="B31" s="2">
        <v>1</v>
      </c>
      <c r="C31" s="4">
        <f>+B31/D4</f>
        <v>102.96740994854203</v>
      </c>
      <c r="D31" s="5">
        <f>+C31/D3</f>
        <v>147.09629992648863</v>
      </c>
      <c r="F31" s="1" t="s">
        <v>273</v>
      </c>
    </row>
    <row r="32" spans="1:7" x14ac:dyDescent="0.25">
      <c r="B32" s="2"/>
    </row>
    <row r="33" spans="1:4" x14ac:dyDescent="0.25">
      <c r="A33" s="1" t="s">
        <v>58</v>
      </c>
      <c r="B33" s="2">
        <f>+SUM(B6:B31)</f>
        <v>75</v>
      </c>
      <c r="D33" s="17">
        <f>+SUM(D6:D31)</f>
        <v>11032.222494486643</v>
      </c>
    </row>
    <row r="34" spans="1:4" x14ac:dyDescent="0.25">
      <c r="A34" s="1" t="s">
        <v>176</v>
      </c>
      <c r="B34" s="2">
        <f>+COUNT(B6:B31)</f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opLeftCell="A40" workbookViewId="0">
      <selection activeCell="C63" sqref="C63"/>
    </sheetView>
  </sheetViews>
  <sheetFormatPr defaultRowHeight="15" x14ac:dyDescent="0.25"/>
  <cols>
    <col min="3" max="3" width="33.7109375" customWidth="1"/>
    <col min="4" max="4" width="16.7109375" customWidth="1"/>
    <col min="5" max="5" width="14.140625" customWidth="1"/>
    <col min="7" max="7" width="18.7109375" customWidth="1"/>
    <col min="9" max="9" width="17.7109375" customWidth="1"/>
    <col min="10" max="10" width="8.42578125" customWidth="1"/>
    <col min="12" max="12" width="21.7109375" bestFit="1" customWidth="1"/>
    <col min="13" max="13" width="12.85546875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x14ac:dyDescent="0.25">
      <c r="A2" s="2">
        <v>10613</v>
      </c>
      <c r="B2" s="2" t="s">
        <v>2</v>
      </c>
      <c r="C2" t="s">
        <v>617</v>
      </c>
      <c r="D2" t="s">
        <v>399</v>
      </c>
      <c r="E2" s="14">
        <v>1000</v>
      </c>
      <c r="F2" s="14">
        <v>0</v>
      </c>
      <c r="G2" s="1" t="s">
        <v>400</v>
      </c>
      <c r="L2" t="str">
        <f t="shared" ref="L2:L19" si="0">+CONCATENATE(G2,A2)</f>
        <v>Navicula10613</v>
      </c>
      <c r="N2" s="21" t="s">
        <v>438</v>
      </c>
    </row>
    <row r="3" spans="1:14" x14ac:dyDescent="0.25">
      <c r="A3" s="2">
        <v>10614</v>
      </c>
      <c r="B3" s="2" t="s">
        <v>2</v>
      </c>
      <c r="C3" t="s">
        <v>617</v>
      </c>
      <c r="D3" t="s">
        <v>399</v>
      </c>
      <c r="E3" s="14">
        <v>19000</v>
      </c>
      <c r="F3" s="14">
        <v>0</v>
      </c>
      <c r="G3" s="1" t="s">
        <v>401</v>
      </c>
      <c r="L3" t="str">
        <f t="shared" si="0"/>
        <v>Cocconeis10614</v>
      </c>
      <c r="N3" s="21" t="s">
        <v>438</v>
      </c>
    </row>
    <row r="4" spans="1:14" x14ac:dyDescent="0.25">
      <c r="A4" s="2">
        <v>10615</v>
      </c>
      <c r="B4" s="2" t="s">
        <v>2</v>
      </c>
      <c r="C4" t="s">
        <v>617</v>
      </c>
      <c r="D4" t="s">
        <v>399</v>
      </c>
      <c r="E4" s="14">
        <v>20000</v>
      </c>
      <c r="F4" s="14">
        <v>0</v>
      </c>
      <c r="G4" s="1" t="s">
        <v>154</v>
      </c>
      <c r="L4" t="str">
        <f t="shared" si="0"/>
        <v>Gephyrocapsa10615</v>
      </c>
      <c r="N4" s="21" t="s">
        <v>438</v>
      </c>
    </row>
    <row r="5" spans="1:14" x14ac:dyDescent="0.25">
      <c r="A5" s="2">
        <v>10616</v>
      </c>
      <c r="B5" s="2" t="s">
        <v>2</v>
      </c>
      <c r="C5" t="s">
        <v>617</v>
      </c>
      <c r="D5" t="s">
        <v>399</v>
      </c>
      <c r="E5" s="14">
        <v>20000</v>
      </c>
      <c r="F5" s="14">
        <v>0</v>
      </c>
      <c r="G5" s="1" t="s">
        <v>402</v>
      </c>
      <c r="H5" t="s">
        <v>412</v>
      </c>
      <c r="L5" t="str">
        <f t="shared" si="0"/>
        <v>Paulinella10616</v>
      </c>
      <c r="N5" s="21" t="s">
        <v>438</v>
      </c>
    </row>
    <row r="6" spans="1:14" x14ac:dyDescent="0.25">
      <c r="A6" s="2">
        <v>10617</v>
      </c>
      <c r="B6" s="2" t="s">
        <v>2</v>
      </c>
      <c r="C6" t="s">
        <v>617</v>
      </c>
      <c r="D6" t="s">
        <v>399</v>
      </c>
      <c r="E6" s="14">
        <v>13000</v>
      </c>
      <c r="F6" s="14">
        <v>0</v>
      </c>
      <c r="G6" s="1" t="s">
        <v>403</v>
      </c>
      <c r="L6" t="str">
        <f t="shared" si="0"/>
        <v>Achnanthes10617</v>
      </c>
      <c r="N6" s="21" t="s">
        <v>438</v>
      </c>
    </row>
    <row r="7" spans="1:14" x14ac:dyDescent="0.25">
      <c r="A7" s="2">
        <v>10618</v>
      </c>
      <c r="B7" s="2" t="s">
        <v>2</v>
      </c>
      <c r="C7" t="s">
        <v>617</v>
      </c>
      <c r="D7" t="s">
        <v>399</v>
      </c>
      <c r="E7" s="14">
        <v>12000</v>
      </c>
      <c r="F7" s="14">
        <v>0</v>
      </c>
      <c r="G7" s="1" t="s">
        <v>401</v>
      </c>
      <c r="L7" t="str">
        <f t="shared" si="0"/>
        <v>Cocconeis10618</v>
      </c>
      <c r="N7" s="21" t="s">
        <v>438</v>
      </c>
    </row>
    <row r="8" spans="1:14" s="30" customFormat="1" x14ac:dyDescent="0.25">
      <c r="A8" s="31">
        <v>10619</v>
      </c>
      <c r="B8" s="31" t="s">
        <v>2</v>
      </c>
      <c r="C8" t="s">
        <v>617</v>
      </c>
      <c r="D8" s="30" t="s">
        <v>399</v>
      </c>
      <c r="E8" s="32">
        <v>20000</v>
      </c>
      <c r="F8" s="32">
        <v>0</v>
      </c>
      <c r="G8" s="25" t="s">
        <v>154</v>
      </c>
      <c r="L8" s="30" t="str">
        <f t="shared" si="0"/>
        <v>Gephyrocapsa10619</v>
      </c>
      <c r="N8" s="33" t="s">
        <v>438</v>
      </c>
    </row>
    <row r="9" spans="1:14" x14ac:dyDescent="0.25">
      <c r="A9" s="2">
        <v>10620</v>
      </c>
      <c r="B9" s="2" t="s">
        <v>2</v>
      </c>
      <c r="C9" t="s">
        <v>617</v>
      </c>
      <c r="D9" t="s">
        <v>399</v>
      </c>
      <c r="E9" s="14">
        <v>10000</v>
      </c>
      <c r="F9" s="14">
        <v>0</v>
      </c>
      <c r="G9" s="1" t="s">
        <v>404</v>
      </c>
      <c r="L9" t="str">
        <f t="shared" si="0"/>
        <v>Pseudonitzschia10620</v>
      </c>
      <c r="N9" s="21" t="s">
        <v>438</v>
      </c>
    </row>
    <row r="10" spans="1:14" s="30" customFormat="1" x14ac:dyDescent="0.25">
      <c r="A10" s="31">
        <v>10621</v>
      </c>
      <c r="B10" s="31" t="s">
        <v>2</v>
      </c>
      <c r="C10" t="s">
        <v>617</v>
      </c>
      <c r="D10" s="30" t="s">
        <v>399</v>
      </c>
      <c r="E10" s="32">
        <v>10000</v>
      </c>
      <c r="F10" s="32">
        <v>0</v>
      </c>
      <c r="G10" s="25" t="s">
        <v>405</v>
      </c>
      <c r="H10" s="30" t="s">
        <v>406</v>
      </c>
      <c r="L10" s="30" t="str">
        <f t="shared" si="0"/>
        <v>Fragilariopsis10621</v>
      </c>
      <c r="N10" s="33" t="s">
        <v>438</v>
      </c>
    </row>
    <row r="11" spans="1:14" x14ac:dyDescent="0.25">
      <c r="A11" s="2">
        <v>10622</v>
      </c>
      <c r="B11" s="2" t="s">
        <v>2</v>
      </c>
      <c r="C11" t="s">
        <v>617</v>
      </c>
      <c r="D11" t="s">
        <v>399</v>
      </c>
      <c r="E11" s="14">
        <v>5000</v>
      </c>
      <c r="F11" s="14">
        <v>0</v>
      </c>
      <c r="G11" s="1" t="s">
        <v>407</v>
      </c>
      <c r="L11" t="str">
        <f t="shared" si="0"/>
        <v>Cymatosira10622</v>
      </c>
      <c r="N11" s="21" t="s">
        <v>438</v>
      </c>
    </row>
    <row r="12" spans="1:14" x14ac:dyDescent="0.25">
      <c r="A12" s="2">
        <v>10623</v>
      </c>
      <c r="B12" s="2" t="s">
        <v>2</v>
      </c>
      <c r="C12" t="s">
        <v>617</v>
      </c>
      <c r="D12" t="s">
        <v>399</v>
      </c>
      <c r="E12" s="14">
        <v>7500</v>
      </c>
      <c r="F12" s="14">
        <v>0</v>
      </c>
      <c r="G12" s="1" t="s">
        <v>408</v>
      </c>
      <c r="L12" t="str">
        <f t="shared" si="0"/>
        <v>Amphora10623</v>
      </c>
      <c r="N12" s="21" t="s">
        <v>438</v>
      </c>
    </row>
    <row r="13" spans="1:14" x14ac:dyDescent="0.25">
      <c r="A13" s="2">
        <v>10624</v>
      </c>
      <c r="B13" s="2" t="s">
        <v>2</v>
      </c>
      <c r="C13" t="s">
        <v>617</v>
      </c>
      <c r="D13" t="s">
        <v>399</v>
      </c>
      <c r="E13" s="14">
        <v>7500</v>
      </c>
      <c r="F13" s="14">
        <v>0</v>
      </c>
      <c r="G13" s="1" t="s">
        <v>409</v>
      </c>
      <c r="L13" t="str">
        <f t="shared" si="0"/>
        <v>Syracosphaera10624</v>
      </c>
      <c r="N13" s="21" t="s">
        <v>438</v>
      </c>
    </row>
    <row r="14" spans="1:14" x14ac:dyDescent="0.25">
      <c r="A14" s="2">
        <v>10625</v>
      </c>
      <c r="B14" s="2" t="s">
        <v>2</v>
      </c>
      <c r="C14" t="s">
        <v>617</v>
      </c>
      <c r="D14" t="s">
        <v>399</v>
      </c>
      <c r="E14" s="14">
        <v>19000</v>
      </c>
      <c r="F14" s="14">
        <v>0</v>
      </c>
      <c r="G14" s="1" t="s">
        <v>410</v>
      </c>
      <c r="L14" t="str">
        <f t="shared" si="0"/>
        <v>Thalassionema10625</v>
      </c>
      <c r="N14" s="21" t="s">
        <v>438</v>
      </c>
    </row>
    <row r="15" spans="1:14" x14ac:dyDescent="0.25">
      <c r="A15" s="2">
        <v>10626</v>
      </c>
      <c r="B15" s="2" t="s">
        <v>2</v>
      </c>
      <c r="C15" t="s">
        <v>617</v>
      </c>
      <c r="D15" t="s">
        <v>399</v>
      </c>
      <c r="E15" s="14">
        <v>4000</v>
      </c>
      <c r="F15" s="14">
        <v>0</v>
      </c>
      <c r="G15" s="1" t="s">
        <v>411</v>
      </c>
      <c r="L15" t="str">
        <f t="shared" si="0"/>
        <v>Nitzschia10626</v>
      </c>
      <c r="N15" s="21" t="s">
        <v>438</v>
      </c>
    </row>
    <row r="16" spans="1:14" x14ac:dyDescent="0.25">
      <c r="A16" s="2">
        <v>10627</v>
      </c>
      <c r="B16" s="2" t="s">
        <v>2</v>
      </c>
      <c r="C16" t="s">
        <v>617</v>
      </c>
      <c r="D16" t="s">
        <v>399</v>
      </c>
      <c r="E16" s="14">
        <v>15000</v>
      </c>
      <c r="F16" s="14">
        <v>0</v>
      </c>
      <c r="G16" s="1" t="s">
        <v>403</v>
      </c>
      <c r="L16" t="str">
        <f t="shared" si="0"/>
        <v>Achnanthes10627</v>
      </c>
      <c r="N16" s="21" t="s">
        <v>438</v>
      </c>
    </row>
    <row r="17" spans="1:14" x14ac:dyDescent="0.25">
      <c r="A17" s="2">
        <v>10628</v>
      </c>
      <c r="B17" s="2" t="s">
        <v>2</v>
      </c>
      <c r="C17" t="s">
        <v>617</v>
      </c>
      <c r="D17" t="s">
        <v>399</v>
      </c>
      <c r="E17" s="14">
        <v>10000</v>
      </c>
      <c r="F17" s="14">
        <v>0</v>
      </c>
      <c r="G17" s="1" t="s">
        <v>400</v>
      </c>
      <c r="L17" t="str">
        <f t="shared" si="0"/>
        <v>Navicula10628</v>
      </c>
      <c r="N17" s="21" t="s">
        <v>438</v>
      </c>
    </row>
    <row r="18" spans="1:14" x14ac:dyDescent="0.25">
      <c r="A18" s="2">
        <v>10629</v>
      </c>
      <c r="B18" s="2" t="s">
        <v>2</v>
      </c>
      <c r="C18" t="s">
        <v>617</v>
      </c>
      <c r="D18" t="s">
        <v>399</v>
      </c>
      <c r="E18" s="14">
        <v>10000</v>
      </c>
      <c r="F18" s="14">
        <v>0</v>
      </c>
      <c r="G18" s="1" t="s">
        <v>408</v>
      </c>
      <c r="L18" t="str">
        <f t="shared" si="0"/>
        <v>Amphora10629</v>
      </c>
      <c r="N18" s="21" t="s">
        <v>438</v>
      </c>
    </row>
    <row r="19" spans="1:14" s="30" customFormat="1" x14ac:dyDescent="0.25">
      <c r="A19" s="31">
        <v>10642</v>
      </c>
      <c r="B19" s="31" t="s">
        <v>2</v>
      </c>
      <c r="C19" t="s">
        <v>617</v>
      </c>
      <c r="D19" s="30" t="s">
        <v>399</v>
      </c>
      <c r="E19" s="32">
        <v>500</v>
      </c>
      <c r="F19" s="32">
        <v>0</v>
      </c>
      <c r="G19" s="25" t="s">
        <v>413</v>
      </c>
      <c r="H19" s="30" t="s">
        <v>563</v>
      </c>
      <c r="L19" s="30" t="str">
        <f t="shared" si="0"/>
        <v>Chaetoceros10642</v>
      </c>
      <c r="N19" s="33" t="s">
        <v>438</v>
      </c>
    </row>
    <row r="20" spans="1:14" s="30" customFormat="1" x14ac:dyDescent="0.25">
      <c r="A20" s="31">
        <v>10643</v>
      </c>
      <c r="B20" s="31" t="s">
        <v>2</v>
      </c>
      <c r="C20" t="s">
        <v>617</v>
      </c>
      <c r="D20" s="30" t="s">
        <v>399</v>
      </c>
      <c r="E20" s="32">
        <v>2500</v>
      </c>
      <c r="F20" s="32">
        <v>0</v>
      </c>
      <c r="G20" s="25" t="s">
        <v>413</v>
      </c>
      <c r="H20" s="30" t="s">
        <v>563</v>
      </c>
      <c r="L20" s="30" t="str">
        <f>+CONCATENATE(G20,A19,"a")</f>
        <v>Chaetoceros10642a</v>
      </c>
      <c r="N20" s="33" t="s">
        <v>438</v>
      </c>
    </row>
    <row r="21" spans="1:14" x14ac:dyDescent="0.25">
      <c r="A21" s="2">
        <v>10644</v>
      </c>
      <c r="B21" s="2" t="s">
        <v>2</v>
      </c>
      <c r="C21" t="s">
        <v>617</v>
      </c>
      <c r="D21" t="s">
        <v>399</v>
      </c>
      <c r="E21" s="14">
        <v>8000</v>
      </c>
      <c r="F21" s="14">
        <v>0</v>
      </c>
      <c r="G21" s="1" t="s">
        <v>410</v>
      </c>
      <c r="L21" t="str">
        <f t="shared" ref="L21:L60" si="1">+CONCATENATE(G21,A21)</f>
        <v>Thalassionema10644</v>
      </c>
      <c r="N21" s="21" t="s">
        <v>438</v>
      </c>
    </row>
    <row r="22" spans="1:14" x14ac:dyDescent="0.25">
      <c r="A22" s="2">
        <v>10645</v>
      </c>
      <c r="B22" s="2" t="s">
        <v>2</v>
      </c>
      <c r="C22" t="s">
        <v>617</v>
      </c>
      <c r="D22" t="s">
        <v>399</v>
      </c>
      <c r="E22" s="14">
        <v>20000</v>
      </c>
      <c r="F22" s="14">
        <v>0</v>
      </c>
      <c r="G22" s="1" t="s">
        <v>408</v>
      </c>
      <c r="L22" t="str">
        <f t="shared" si="1"/>
        <v>Amphora10645</v>
      </c>
      <c r="N22" s="21" t="s">
        <v>438</v>
      </c>
    </row>
    <row r="23" spans="1:14" s="30" customFormat="1" x14ac:dyDescent="0.25">
      <c r="A23" s="31">
        <v>10646</v>
      </c>
      <c r="B23" s="31" t="s">
        <v>2</v>
      </c>
      <c r="C23" t="s">
        <v>617</v>
      </c>
      <c r="D23" s="30" t="s">
        <v>399</v>
      </c>
      <c r="E23" s="32">
        <v>5000</v>
      </c>
      <c r="F23" s="32">
        <v>0</v>
      </c>
      <c r="G23" s="25" t="s">
        <v>431</v>
      </c>
      <c r="L23" s="30" t="str">
        <f t="shared" si="1"/>
        <v>Prorocentrum10646</v>
      </c>
      <c r="N23" s="33" t="s">
        <v>438</v>
      </c>
    </row>
    <row r="24" spans="1:14" x14ac:dyDescent="0.25">
      <c r="A24" s="2">
        <v>10647</v>
      </c>
      <c r="B24" s="2" t="s">
        <v>2</v>
      </c>
      <c r="C24" t="s">
        <v>617</v>
      </c>
      <c r="D24" t="s">
        <v>399</v>
      </c>
      <c r="E24" s="14">
        <v>13000</v>
      </c>
      <c r="F24" s="14">
        <v>0</v>
      </c>
      <c r="G24" s="1" t="s">
        <v>403</v>
      </c>
      <c r="L24" t="str">
        <f t="shared" si="1"/>
        <v>Achnanthes10647</v>
      </c>
      <c r="N24" s="21" t="s">
        <v>438</v>
      </c>
    </row>
    <row r="25" spans="1:14" x14ac:dyDescent="0.25">
      <c r="A25" s="2">
        <v>10648</v>
      </c>
      <c r="B25" s="2" t="s">
        <v>2</v>
      </c>
      <c r="C25" t="s">
        <v>617</v>
      </c>
      <c r="D25" t="s">
        <v>399</v>
      </c>
      <c r="E25" s="14">
        <v>20000</v>
      </c>
      <c r="F25" s="14">
        <v>0</v>
      </c>
      <c r="G25" s="1" t="s">
        <v>414</v>
      </c>
      <c r="L25" t="str">
        <f t="shared" si="1"/>
        <v>stomatocyst10648</v>
      </c>
      <c r="N25" s="21" t="s">
        <v>438</v>
      </c>
    </row>
    <row r="26" spans="1:14" x14ac:dyDescent="0.25">
      <c r="A26" s="2">
        <v>10649</v>
      </c>
      <c r="B26" s="2" t="s">
        <v>2</v>
      </c>
      <c r="C26" t="s">
        <v>617</v>
      </c>
      <c r="D26" t="s">
        <v>399</v>
      </c>
      <c r="E26" s="14">
        <v>25000</v>
      </c>
      <c r="F26" s="14">
        <v>0</v>
      </c>
      <c r="G26" s="1" t="s">
        <v>415</v>
      </c>
      <c r="L26" t="str">
        <f t="shared" si="1"/>
        <v>araphid10649</v>
      </c>
      <c r="N26" s="21" t="s">
        <v>438</v>
      </c>
    </row>
    <row r="27" spans="1:14" x14ac:dyDescent="0.25">
      <c r="A27" s="2">
        <v>10650</v>
      </c>
      <c r="B27" s="2" t="s">
        <v>2</v>
      </c>
      <c r="C27" t="s">
        <v>617</v>
      </c>
      <c r="D27" t="s">
        <v>399</v>
      </c>
      <c r="E27" s="14">
        <v>2000</v>
      </c>
      <c r="F27" s="14">
        <v>0</v>
      </c>
      <c r="G27" s="1" t="s">
        <v>413</v>
      </c>
      <c r="L27" t="str">
        <f t="shared" si="1"/>
        <v>Chaetoceros10650</v>
      </c>
      <c r="N27" s="21" t="s">
        <v>438</v>
      </c>
    </row>
    <row r="28" spans="1:14" x14ac:dyDescent="0.25">
      <c r="A28" s="2">
        <v>10651</v>
      </c>
      <c r="B28" s="2" t="s">
        <v>2</v>
      </c>
      <c r="C28" t="s">
        <v>617</v>
      </c>
      <c r="D28" t="s">
        <v>399</v>
      </c>
      <c r="E28" s="14">
        <v>500</v>
      </c>
      <c r="F28" s="14">
        <v>0</v>
      </c>
      <c r="G28" s="1" t="s">
        <v>413</v>
      </c>
      <c r="L28" t="str">
        <f>+CONCATENATE(G28,A27,"a")</f>
        <v>Chaetoceros10650a</v>
      </c>
      <c r="N28" s="21" t="s">
        <v>438</v>
      </c>
    </row>
    <row r="29" spans="1:14" x14ac:dyDescent="0.25">
      <c r="A29" s="2">
        <v>10652</v>
      </c>
      <c r="B29" s="2" t="s">
        <v>2</v>
      </c>
      <c r="C29" t="s">
        <v>617</v>
      </c>
      <c r="D29" t="s">
        <v>399</v>
      </c>
      <c r="E29" s="14">
        <v>1500</v>
      </c>
      <c r="F29" s="14">
        <v>0</v>
      </c>
      <c r="G29" s="1" t="s">
        <v>403</v>
      </c>
      <c r="L29" t="str">
        <f t="shared" si="1"/>
        <v>Achnanthes10652</v>
      </c>
      <c r="N29" s="21" t="s">
        <v>438</v>
      </c>
    </row>
    <row r="30" spans="1:14" x14ac:dyDescent="0.25">
      <c r="A30" s="2">
        <v>10653</v>
      </c>
      <c r="B30" s="2" t="s">
        <v>2</v>
      </c>
      <c r="C30" t="s">
        <v>617</v>
      </c>
      <c r="D30" t="s">
        <v>399</v>
      </c>
      <c r="E30" s="14">
        <v>4000</v>
      </c>
      <c r="F30" s="14">
        <v>0</v>
      </c>
      <c r="G30" s="1" t="s">
        <v>404</v>
      </c>
      <c r="L30" t="str">
        <f t="shared" si="1"/>
        <v>Pseudonitzschia10653</v>
      </c>
      <c r="N30" s="21" t="s">
        <v>438</v>
      </c>
    </row>
    <row r="31" spans="1:14" x14ac:dyDescent="0.25">
      <c r="A31" s="2">
        <v>10654</v>
      </c>
      <c r="B31" s="2" t="s">
        <v>2</v>
      </c>
      <c r="C31" t="s">
        <v>617</v>
      </c>
      <c r="D31" t="s">
        <v>399</v>
      </c>
      <c r="E31" s="14">
        <v>20000</v>
      </c>
      <c r="F31" s="14">
        <v>0</v>
      </c>
      <c r="G31" s="1" t="s">
        <v>404</v>
      </c>
      <c r="L31" t="str">
        <f>+CONCATENATE(G31,A30,"a")</f>
        <v>Pseudonitzschia10653a</v>
      </c>
      <c r="N31" s="21" t="s">
        <v>438</v>
      </c>
    </row>
    <row r="32" spans="1:14" x14ac:dyDescent="0.25">
      <c r="A32" s="2">
        <v>10655</v>
      </c>
      <c r="B32" s="2" t="s">
        <v>2</v>
      </c>
      <c r="C32" t="s">
        <v>617</v>
      </c>
      <c r="D32" t="s">
        <v>399</v>
      </c>
      <c r="E32" s="14">
        <v>10000</v>
      </c>
      <c r="F32" s="14">
        <v>0</v>
      </c>
      <c r="G32" s="1" t="s">
        <v>416</v>
      </c>
      <c r="L32" t="str">
        <f t="shared" si="1"/>
        <v>Anaulus10655</v>
      </c>
      <c r="N32" s="21" t="s">
        <v>438</v>
      </c>
    </row>
    <row r="33" spans="1:14" x14ac:dyDescent="0.25">
      <c r="A33" s="2">
        <v>10656</v>
      </c>
      <c r="B33" s="2" t="s">
        <v>2</v>
      </c>
      <c r="C33" t="s">
        <v>617</v>
      </c>
      <c r="D33" t="s">
        <v>399</v>
      </c>
      <c r="E33" s="14">
        <v>1400</v>
      </c>
      <c r="F33" s="14">
        <v>0</v>
      </c>
      <c r="G33" s="1" t="s">
        <v>411</v>
      </c>
      <c r="L33" t="str">
        <f t="shared" si="1"/>
        <v>Nitzschia10656</v>
      </c>
      <c r="N33" s="21" t="s">
        <v>438</v>
      </c>
    </row>
    <row r="34" spans="1:14" x14ac:dyDescent="0.25">
      <c r="A34" s="2">
        <v>10657</v>
      </c>
      <c r="B34" s="2" t="s">
        <v>2</v>
      </c>
      <c r="C34" t="s">
        <v>617</v>
      </c>
      <c r="D34" t="s">
        <v>399</v>
      </c>
      <c r="E34" s="14">
        <v>3500</v>
      </c>
      <c r="F34" s="14">
        <v>0</v>
      </c>
      <c r="G34" s="1" t="s">
        <v>413</v>
      </c>
      <c r="L34" t="str">
        <f t="shared" si="1"/>
        <v>Chaetoceros10657</v>
      </c>
      <c r="N34" s="21" t="s">
        <v>438</v>
      </c>
    </row>
    <row r="35" spans="1:14" x14ac:dyDescent="0.25">
      <c r="A35" s="2">
        <v>10658</v>
      </c>
      <c r="B35" s="2" t="s">
        <v>2</v>
      </c>
      <c r="C35" t="s">
        <v>617</v>
      </c>
      <c r="D35" t="s">
        <v>399</v>
      </c>
      <c r="E35" s="14">
        <v>12000</v>
      </c>
      <c r="F35" s="14">
        <v>0</v>
      </c>
      <c r="G35" s="1" t="s">
        <v>401</v>
      </c>
      <c r="L35" t="str">
        <f t="shared" si="1"/>
        <v>Cocconeis10658</v>
      </c>
      <c r="N35" s="21" t="s">
        <v>438</v>
      </c>
    </row>
    <row r="36" spans="1:14" x14ac:dyDescent="0.25">
      <c r="A36" s="2">
        <v>10659</v>
      </c>
      <c r="B36" s="2" t="s">
        <v>2</v>
      </c>
      <c r="C36" t="s">
        <v>617</v>
      </c>
      <c r="D36" t="s">
        <v>399</v>
      </c>
      <c r="E36" s="14">
        <v>5000</v>
      </c>
      <c r="F36" s="14">
        <v>0</v>
      </c>
      <c r="G36" s="1" t="s">
        <v>409</v>
      </c>
      <c r="L36" t="str">
        <f t="shared" si="1"/>
        <v>Syracosphaera10659</v>
      </c>
      <c r="N36" s="21" t="s">
        <v>438</v>
      </c>
    </row>
    <row r="37" spans="1:14" x14ac:dyDescent="0.25">
      <c r="A37" s="2">
        <v>10660</v>
      </c>
      <c r="B37" s="2" t="s">
        <v>2</v>
      </c>
      <c r="C37" t="s">
        <v>617</v>
      </c>
      <c r="D37" t="s">
        <v>399</v>
      </c>
      <c r="E37" s="14">
        <v>5000</v>
      </c>
      <c r="F37" s="14">
        <v>0</v>
      </c>
      <c r="G37" s="1" t="s">
        <v>411</v>
      </c>
      <c r="L37" t="str">
        <f t="shared" si="1"/>
        <v>Nitzschia10660</v>
      </c>
      <c r="N37" s="21" t="s">
        <v>438</v>
      </c>
    </row>
    <row r="38" spans="1:14" x14ac:dyDescent="0.25">
      <c r="A38" s="2">
        <v>10661</v>
      </c>
      <c r="B38" s="2" t="s">
        <v>2</v>
      </c>
      <c r="C38" t="s">
        <v>617</v>
      </c>
      <c r="D38" t="s">
        <v>399</v>
      </c>
      <c r="E38" s="14">
        <v>10000</v>
      </c>
      <c r="F38" s="14">
        <v>0</v>
      </c>
      <c r="G38" s="1" t="s">
        <v>417</v>
      </c>
      <c r="L38" t="str">
        <f t="shared" si="1"/>
        <v>Fallacia10661</v>
      </c>
      <c r="N38" s="21" t="s">
        <v>438</v>
      </c>
    </row>
    <row r="39" spans="1:14" x14ac:dyDescent="0.25">
      <c r="A39" s="2">
        <v>10662</v>
      </c>
      <c r="B39" s="2" t="s">
        <v>2</v>
      </c>
      <c r="C39" t="s">
        <v>617</v>
      </c>
      <c r="D39" t="s">
        <v>399</v>
      </c>
      <c r="E39" s="14">
        <v>4500</v>
      </c>
      <c r="F39" s="14">
        <v>0</v>
      </c>
      <c r="G39" s="1" t="s">
        <v>418</v>
      </c>
      <c r="L39" t="str">
        <f t="shared" si="1"/>
        <v>Thalassiosira10662</v>
      </c>
      <c r="N39" s="21" t="s">
        <v>438</v>
      </c>
    </row>
    <row r="40" spans="1:14" x14ac:dyDescent="0.25">
      <c r="A40" s="2">
        <v>10663</v>
      </c>
      <c r="B40" s="2" t="s">
        <v>2</v>
      </c>
      <c r="C40" t="s">
        <v>617</v>
      </c>
      <c r="D40" t="s">
        <v>399</v>
      </c>
      <c r="E40" s="14">
        <v>2000</v>
      </c>
      <c r="F40" s="14">
        <v>0</v>
      </c>
      <c r="G40" s="1" t="s">
        <v>415</v>
      </c>
      <c r="L40" t="str">
        <f t="shared" si="1"/>
        <v>araphid10663</v>
      </c>
      <c r="N40" s="21" t="s">
        <v>438</v>
      </c>
    </row>
    <row r="41" spans="1:14" x14ac:dyDescent="0.25">
      <c r="A41" s="2">
        <v>10664</v>
      </c>
      <c r="B41" s="2" t="s">
        <v>2</v>
      </c>
      <c r="C41" t="s">
        <v>617</v>
      </c>
      <c r="D41" t="s">
        <v>399</v>
      </c>
      <c r="E41" s="14">
        <v>20000</v>
      </c>
      <c r="F41" s="14">
        <v>0</v>
      </c>
      <c r="G41" s="1" t="s">
        <v>401</v>
      </c>
      <c r="L41" t="str">
        <f t="shared" si="1"/>
        <v>Cocconeis10664</v>
      </c>
      <c r="N41" s="21" t="s">
        <v>438</v>
      </c>
    </row>
    <row r="42" spans="1:14" x14ac:dyDescent="0.25">
      <c r="A42" s="2">
        <v>10665</v>
      </c>
      <c r="B42" s="2" t="s">
        <v>2</v>
      </c>
      <c r="C42" t="s">
        <v>617</v>
      </c>
      <c r="D42" t="s">
        <v>399</v>
      </c>
      <c r="E42" s="14">
        <v>2000</v>
      </c>
      <c r="F42" s="14">
        <v>0</v>
      </c>
      <c r="G42" s="1" t="s">
        <v>401</v>
      </c>
      <c r="L42" t="str">
        <f t="shared" si="1"/>
        <v>Cocconeis10665</v>
      </c>
      <c r="N42" s="21" t="s">
        <v>438</v>
      </c>
    </row>
    <row r="43" spans="1:14" x14ac:dyDescent="0.25">
      <c r="A43" s="2">
        <v>10666</v>
      </c>
      <c r="B43" s="2" t="s">
        <v>2</v>
      </c>
      <c r="C43" t="s">
        <v>617</v>
      </c>
      <c r="D43" t="s">
        <v>399</v>
      </c>
      <c r="E43" s="14">
        <v>4500</v>
      </c>
      <c r="F43" s="14">
        <v>0</v>
      </c>
      <c r="G43" s="1" t="s">
        <v>411</v>
      </c>
      <c r="L43" t="str">
        <f t="shared" si="1"/>
        <v>Nitzschia10666</v>
      </c>
      <c r="N43" s="21" t="s">
        <v>438</v>
      </c>
    </row>
    <row r="44" spans="1:14" x14ac:dyDescent="0.25">
      <c r="A44" s="2">
        <v>10667</v>
      </c>
      <c r="B44" s="2" t="s">
        <v>2</v>
      </c>
      <c r="C44" t="s">
        <v>617</v>
      </c>
      <c r="D44" t="s">
        <v>399</v>
      </c>
      <c r="E44" s="14">
        <v>15000</v>
      </c>
      <c r="F44" s="14">
        <v>0</v>
      </c>
      <c r="G44" s="1" t="s">
        <v>409</v>
      </c>
      <c r="L44" t="str">
        <f t="shared" si="1"/>
        <v>Syracosphaera10667</v>
      </c>
      <c r="N44" s="21" t="s">
        <v>438</v>
      </c>
    </row>
    <row r="45" spans="1:14" x14ac:dyDescent="0.25">
      <c r="A45" s="2">
        <v>10668</v>
      </c>
      <c r="B45" s="2" t="s">
        <v>2</v>
      </c>
      <c r="C45" t="s">
        <v>617</v>
      </c>
      <c r="D45" t="s">
        <v>399</v>
      </c>
      <c r="E45" s="14">
        <v>2000</v>
      </c>
      <c r="F45" s="14">
        <v>0</v>
      </c>
      <c r="G45" s="1" t="s">
        <v>418</v>
      </c>
      <c r="L45" t="str">
        <f t="shared" si="1"/>
        <v>Thalassiosira10668</v>
      </c>
      <c r="N45" s="21" t="s">
        <v>438</v>
      </c>
    </row>
    <row r="46" spans="1:14" x14ac:dyDescent="0.25">
      <c r="A46" s="2">
        <v>10669</v>
      </c>
      <c r="B46" s="2" t="s">
        <v>2</v>
      </c>
      <c r="C46" t="s">
        <v>617</v>
      </c>
      <c r="D46" t="s">
        <v>399</v>
      </c>
      <c r="E46" s="14">
        <v>3000</v>
      </c>
      <c r="F46" s="14">
        <v>0</v>
      </c>
      <c r="G46" s="1" t="s">
        <v>408</v>
      </c>
      <c r="L46" t="str">
        <f t="shared" si="1"/>
        <v>Amphora10669</v>
      </c>
      <c r="N46" s="21" t="s">
        <v>438</v>
      </c>
    </row>
    <row r="47" spans="1:14" x14ac:dyDescent="0.25">
      <c r="A47" s="2">
        <v>10670</v>
      </c>
      <c r="B47" s="2" t="s">
        <v>2</v>
      </c>
      <c r="C47" t="s">
        <v>617</v>
      </c>
      <c r="D47" t="s">
        <v>399</v>
      </c>
      <c r="E47" s="14">
        <v>3500</v>
      </c>
      <c r="F47" s="14">
        <v>0</v>
      </c>
      <c r="G47" s="1" t="s">
        <v>419</v>
      </c>
      <c r="K47" t="s">
        <v>420</v>
      </c>
      <c r="L47" t="str">
        <f t="shared" si="1"/>
        <v>synedroid10670</v>
      </c>
      <c r="N47" s="21" t="s">
        <v>438</v>
      </c>
    </row>
    <row r="48" spans="1:14" x14ac:dyDescent="0.25">
      <c r="A48" s="2">
        <v>10671</v>
      </c>
      <c r="B48" s="2" t="s">
        <v>2</v>
      </c>
      <c r="C48" t="s">
        <v>617</v>
      </c>
      <c r="D48" t="s">
        <v>399</v>
      </c>
      <c r="E48" s="14">
        <v>35000</v>
      </c>
      <c r="F48" s="14">
        <v>0</v>
      </c>
      <c r="G48" s="1" t="s">
        <v>407</v>
      </c>
      <c r="L48" t="str">
        <f t="shared" si="1"/>
        <v>Cymatosira10671</v>
      </c>
      <c r="N48" s="21" t="s">
        <v>438</v>
      </c>
    </row>
    <row r="49" spans="1:14" x14ac:dyDescent="0.25">
      <c r="A49" s="2">
        <v>10672</v>
      </c>
      <c r="B49" s="2" t="s">
        <v>2</v>
      </c>
      <c r="C49" t="s">
        <v>617</v>
      </c>
      <c r="D49" t="s">
        <v>399</v>
      </c>
      <c r="E49" s="14">
        <v>5000</v>
      </c>
      <c r="F49" s="14">
        <v>0</v>
      </c>
      <c r="G49" s="1" t="s">
        <v>421</v>
      </c>
      <c r="L49" t="str">
        <f t="shared" si="1"/>
        <v>Michaelsarsia10672</v>
      </c>
      <c r="N49" s="21" t="s">
        <v>438</v>
      </c>
    </row>
    <row r="50" spans="1:14" x14ac:dyDescent="0.25">
      <c r="A50" s="2">
        <v>10673</v>
      </c>
      <c r="B50" s="2" t="s">
        <v>2</v>
      </c>
      <c r="C50" t="s">
        <v>617</v>
      </c>
      <c r="D50" t="s">
        <v>399</v>
      </c>
      <c r="E50" s="14">
        <v>3000</v>
      </c>
      <c r="F50" s="14">
        <v>0</v>
      </c>
      <c r="G50" s="1" t="s">
        <v>422</v>
      </c>
      <c r="L50" t="str">
        <f t="shared" si="1"/>
        <v>Rhaphoneis10673</v>
      </c>
      <c r="N50" s="21" t="s">
        <v>438</v>
      </c>
    </row>
    <row r="51" spans="1:14" x14ac:dyDescent="0.25">
      <c r="A51" s="2">
        <v>10674</v>
      </c>
      <c r="B51" s="2" t="s">
        <v>2</v>
      </c>
      <c r="C51" t="s">
        <v>617</v>
      </c>
      <c r="D51" t="s">
        <v>399</v>
      </c>
      <c r="E51" s="14">
        <v>500</v>
      </c>
      <c r="F51" s="14">
        <v>0</v>
      </c>
      <c r="G51" s="1" t="s">
        <v>413</v>
      </c>
      <c r="L51" t="str">
        <f t="shared" si="1"/>
        <v>Chaetoceros10674</v>
      </c>
      <c r="N51" s="21" t="s">
        <v>438</v>
      </c>
    </row>
    <row r="52" spans="1:14" x14ac:dyDescent="0.25">
      <c r="A52" s="2">
        <v>10675</v>
      </c>
      <c r="B52" s="2" t="s">
        <v>2</v>
      </c>
      <c r="C52" t="s">
        <v>617</v>
      </c>
      <c r="D52" t="s">
        <v>399</v>
      </c>
      <c r="E52" s="14">
        <v>2000</v>
      </c>
      <c r="F52" s="14">
        <v>0</v>
      </c>
      <c r="G52" s="1" t="s">
        <v>413</v>
      </c>
      <c r="L52" t="str">
        <f>+CONCATENATE(G52,A51,"a")</f>
        <v>Chaetoceros10674a</v>
      </c>
      <c r="N52" s="21" t="s">
        <v>438</v>
      </c>
    </row>
    <row r="53" spans="1:14" x14ac:dyDescent="0.25">
      <c r="A53" s="2">
        <v>10676</v>
      </c>
      <c r="B53" s="2" t="s">
        <v>2</v>
      </c>
      <c r="C53" t="s">
        <v>617</v>
      </c>
      <c r="D53" t="s">
        <v>399</v>
      </c>
      <c r="E53" s="14">
        <v>15000</v>
      </c>
      <c r="F53" s="14">
        <v>0</v>
      </c>
      <c r="G53" s="1" t="s">
        <v>423</v>
      </c>
      <c r="L53" t="str">
        <f t="shared" si="1"/>
        <v>Cyclotella10676</v>
      </c>
      <c r="N53" s="21" t="s">
        <v>438</v>
      </c>
    </row>
    <row r="54" spans="1:14" x14ac:dyDescent="0.25">
      <c r="A54" s="2">
        <v>10677</v>
      </c>
      <c r="B54" s="2" t="s">
        <v>2</v>
      </c>
      <c r="C54" t="s">
        <v>617</v>
      </c>
      <c r="D54" t="s">
        <v>399</v>
      </c>
      <c r="E54" s="14">
        <v>10000</v>
      </c>
      <c r="F54" s="14">
        <v>0</v>
      </c>
      <c r="G54" s="1" t="s">
        <v>417</v>
      </c>
      <c r="L54" t="str">
        <f t="shared" si="1"/>
        <v>Fallacia10677</v>
      </c>
      <c r="N54" s="21" t="s">
        <v>438</v>
      </c>
    </row>
    <row r="55" spans="1:14" x14ac:dyDescent="0.25">
      <c r="A55" s="2">
        <v>10678</v>
      </c>
      <c r="B55" s="2" t="s">
        <v>2</v>
      </c>
      <c r="C55" t="s">
        <v>617</v>
      </c>
      <c r="D55" t="s">
        <v>399</v>
      </c>
      <c r="E55" s="14">
        <v>2000</v>
      </c>
      <c r="F55" s="14">
        <v>0</v>
      </c>
      <c r="G55" s="1" t="s">
        <v>413</v>
      </c>
      <c r="L55" t="str">
        <f t="shared" si="1"/>
        <v>Chaetoceros10678</v>
      </c>
      <c r="N55" s="21" t="s">
        <v>438</v>
      </c>
    </row>
    <row r="56" spans="1:14" s="30" customFormat="1" x14ac:dyDescent="0.25">
      <c r="A56" s="31">
        <v>10679</v>
      </c>
      <c r="B56" s="31" t="s">
        <v>2</v>
      </c>
      <c r="C56" t="s">
        <v>617</v>
      </c>
      <c r="D56" s="30" t="s">
        <v>399</v>
      </c>
      <c r="E56" s="32">
        <v>3000</v>
      </c>
      <c r="F56" s="32">
        <v>0</v>
      </c>
      <c r="G56" s="25" t="s">
        <v>408</v>
      </c>
      <c r="L56" s="30" t="str">
        <f t="shared" si="1"/>
        <v>Amphora10679</v>
      </c>
      <c r="N56" s="33" t="s">
        <v>438</v>
      </c>
    </row>
    <row r="57" spans="1:14" s="30" customFormat="1" x14ac:dyDescent="0.25">
      <c r="A57" s="31">
        <v>10680</v>
      </c>
      <c r="B57" s="31" t="s">
        <v>2</v>
      </c>
      <c r="C57" t="s">
        <v>617</v>
      </c>
      <c r="D57" s="30" t="s">
        <v>399</v>
      </c>
      <c r="E57" s="32">
        <v>7000</v>
      </c>
      <c r="F57" s="32">
        <v>0</v>
      </c>
      <c r="G57" s="25" t="s">
        <v>424</v>
      </c>
      <c r="L57" s="30" t="str">
        <f t="shared" si="1"/>
        <v>Diploneis10680</v>
      </c>
      <c r="N57" s="33" t="s">
        <v>438</v>
      </c>
    </row>
    <row r="58" spans="1:14" x14ac:dyDescent="0.25">
      <c r="A58" s="2">
        <v>10681</v>
      </c>
      <c r="B58" s="2" t="s">
        <v>2</v>
      </c>
      <c r="C58" t="s">
        <v>617</v>
      </c>
      <c r="D58" t="s">
        <v>399</v>
      </c>
      <c r="E58" s="14">
        <v>20000</v>
      </c>
      <c r="F58" s="14">
        <v>0</v>
      </c>
      <c r="G58" s="1" t="s">
        <v>415</v>
      </c>
      <c r="L58" t="str">
        <f t="shared" si="1"/>
        <v>araphid10681</v>
      </c>
      <c r="N58" s="21" t="s">
        <v>438</v>
      </c>
    </row>
    <row r="59" spans="1:14" x14ac:dyDescent="0.25">
      <c r="A59" s="2">
        <v>10682</v>
      </c>
      <c r="B59" s="2" t="s">
        <v>2</v>
      </c>
      <c r="C59" t="s">
        <v>617</v>
      </c>
      <c r="D59" t="s">
        <v>399</v>
      </c>
      <c r="E59" s="14">
        <v>20000</v>
      </c>
      <c r="F59" s="14">
        <v>0</v>
      </c>
      <c r="G59" s="1" t="s">
        <v>425</v>
      </c>
      <c r="L59" t="str">
        <f t="shared" si="1"/>
        <v>Fragilaria10682</v>
      </c>
      <c r="N59" s="21" t="s">
        <v>438</v>
      </c>
    </row>
    <row r="60" spans="1:14" x14ac:dyDescent="0.25">
      <c r="A60" s="2">
        <v>10683</v>
      </c>
      <c r="B60" s="2" t="s">
        <v>2</v>
      </c>
      <c r="C60" t="s">
        <v>617</v>
      </c>
      <c r="D60" t="s">
        <v>399</v>
      </c>
      <c r="E60" s="14">
        <v>4000</v>
      </c>
      <c r="F60" s="14">
        <v>0</v>
      </c>
      <c r="G60" s="1" t="s">
        <v>426</v>
      </c>
      <c r="L60" t="str">
        <f t="shared" si="1"/>
        <v>Bacteriastrum10683</v>
      </c>
      <c r="N60" s="21" t="s">
        <v>438</v>
      </c>
    </row>
    <row r="61" spans="1:14" x14ac:dyDescent="0.25">
      <c r="C61" t="s">
        <v>616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G18" sqref="G18"/>
    </sheetView>
  </sheetViews>
  <sheetFormatPr defaultRowHeight="15" x14ac:dyDescent="0.25"/>
  <cols>
    <col min="3" max="3" width="41.5703125" customWidth="1"/>
    <col min="12" max="12" width="21.85546875" bestFit="1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x14ac:dyDescent="0.25">
      <c r="A2" s="2">
        <v>11153</v>
      </c>
      <c r="B2" s="2" t="s">
        <v>262</v>
      </c>
      <c r="C2" t="s">
        <v>626</v>
      </c>
      <c r="D2" t="s">
        <v>439</v>
      </c>
      <c r="E2" s="14">
        <v>3500</v>
      </c>
      <c r="F2" s="14">
        <v>0</v>
      </c>
      <c r="G2" s="1" t="s">
        <v>409</v>
      </c>
      <c r="L2" t="str">
        <f t="shared" ref="L2:L4" si="0">+CONCATENATE(G2,A2)</f>
        <v>Syracosphaera11153</v>
      </c>
      <c r="N2" s="21" t="s">
        <v>441</v>
      </c>
    </row>
    <row r="3" spans="1:14" x14ac:dyDescent="0.25">
      <c r="A3" s="2">
        <v>11154</v>
      </c>
      <c r="B3" s="2" t="s">
        <v>262</v>
      </c>
      <c r="C3" t="s">
        <v>626</v>
      </c>
      <c r="D3" t="s">
        <v>439</v>
      </c>
      <c r="E3" s="14">
        <v>9000</v>
      </c>
      <c r="F3" s="14">
        <v>0</v>
      </c>
      <c r="G3" s="1" t="s">
        <v>606</v>
      </c>
      <c r="H3" t="s">
        <v>607</v>
      </c>
      <c r="L3" t="str">
        <f t="shared" si="0"/>
        <v>Gladiolithus11154</v>
      </c>
      <c r="N3" s="21" t="s">
        <v>441</v>
      </c>
    </row>
    <row r="4" spans="1:14" x14ac:dyDescent="0.25">
      <c r="A4" s="2">
        <v>11155</v>
      </c>
      <c r="B4" s="2" t="s">
        <v>262</v>
      </c>
      <c r="C4" t="s">
        <v>626</v>
      </c>
      <c r="D4" t="s">
        <v>439</v>
      </c>
      <c r="E4" s="14">
        <v>1500</v>
      </c>
      <c r="F4" s="14">
        <v>0</v>
      </c>
      <c r="G4" s="1" t="s">
        <v>411</v>
      </c>
      <c r="L4" t="str">
        <f t="shared" si="0"/>
        <v>Nitzschia11155</v>
      </c>
      <c r="N4" s="21" t="s">
        <v>441</v>
      </c>
    </row>
    <row r="5" spans="1:14" x14ac:dyDescent="0.25">
      <c r="A5" s="2">
        <v>11156</v>
      </c>
      <c r="B5" s="2" t="s">
        <v>262</v>
      </c>
      <c r="C5" t="s">
        <v>626</v>
      </c>
      <c r="D5" t="s">
        <v>439</v>
      </c>
      <c r="E5" s="14">
        <v>20000</v>
      </c>
      <c r="F5" s="14">
        <v>0</v>
      </c>
      <c r="G5" s="1" t="s">
        <v>411</v>
      </c>
      <c r="L5" t="str">
        <f>+CONCATENATE(G5,A4,"a")</f>
        <v>Nitzschia11155a</v>
      </c>
      <c r="N5" s="21" t="s">
        <v>441</v>
      </c>
    </row>
    <row r="6" spans="1:14" x14ac:dyDescent="0.25">
      <c r="A6" s="2">
        <v>11157</v>
      </c>
      <c r="B6" s="2" t="s">
        <v>262</v>
      </c>
      <c r="C6" t="s">
        <v>626</v>
      </c>
      <c r="D6" t="s">
        <v>439</v>
      </c>
      <c r="E6" s="14">
        <v>20000</v>
      </c>
      <c r="F6" s="14">
        <v>0</v>
      </c>
      <c r="G6" s="1" t="s">
        <v>411</v>
      </c>
      <c r="L6" t="str">
        <f>+CONCATENATE(G6,A4,"b")</f>
        <v>Nitzschia11155b</v>
      </c>
      <c r="N6" s="21" t="s">
        <v>441</v>
      </c>
    </row>
    <row r="7" spans="1:14" x14ac:dyDescent="0.25">
      <c r="A7" s="2">
        <v>11158</v>
      </c>
      <c r="B7" s="2" t="s">
        <v>262</v>
      </c>
      <c r="C7" t="s">
        <v>626</v>
      </c>
      <c r="D7" t="s">
        <v>439</v>
      </c>
      <c r="E7" s="14">
        <v>20000</v>
      </c>
      <c r="F7" s="14">
        <v>0</v>
      </c>
      <c r="G7" s="1" t="s">
        <v>411</v>
      </c>
      <c r="L7" t="str">
        <f>+CONCATENATE(G7,A4,"c")</f>
        <v>Nitzschia11155c</v>
      </c>
      <c r="N7" s="21" t="s">
        <v>441</v>
      </c>
    </row>
    <row r="8" spans="1:14" x14ac:dyDescent="0.25">
      <c r="A8" s="2">
        <v>11159</v>
      </c>
      <c r="B8" s="2" t="s">
        <v>262</v>
      </c>
      <c r="C8" t="s">
        <v>626</v>
      </c>
      <c r="D8" t="s">
        <v>439</v>
      </c>
      <c r="E8" s="14">
        <v>7500</v>
      </c>
      <c r="F8" s="14">
        <v>0</v>
      </c>
      <c r="G8" s="1" t="s">
        <v>446</v>
      </c>
      <c r="L8" t="str">
        <f t="shared" ref="L8:L18" si="1">+CONCATENATE(G8,A8)</f>
        <v>Algirosphaera11159</v>
      </c>
      <c r="N8" s="21" t="s">
        <v>441</v>
      </c>
    </row>
    <row r="9" spans="1:14" x14ac:dyDescent="0.25">
      <c r="A9" s="2">
        <v>11160</v>
      </c>
      <c r="B9" s="2" t="s">
        <v>262</v>
      </c>
      <c r="C9" t="s">
        <v>626</v>
      </c>
      <c r="D9" t="s">
        <v>439</v>
      </c>
      <c r="E9" s="14">
        <v>10000</v>
      </c>
      <c r="F9" s="14">
        <v>0</v>
      </c>
      <c r="G9" s="1" t="s">
        <v>418</v>
      </c>
      <c r="L9" t="str">
        <f t="shared" si="1"/>
        <v>Thalassiosira11160</v>
      </c>
      <c r="N9" s="21" t="s">
        <v>441</v>
      </c>
    </row>
    <row r="10" spans="1:14" x14ac:dyDescent="0.25">
      <c r="A10" s="2">
        <v>11161</v>
      </c>
      <c r="B10" s="2" t="s">
        <v>262</v>
      </c>
      <c r="C10" t="s">
        <v>626</v>
      </c>
      <c r="D10" t="s">
        <v>439</v>
      </c>
      <c r="E10" s="14">
        <v>10000</v>
      </c>
      <c r="F10" s="14">
        <v>0</v>
      </c>
      <c r="G10" s="1" t="s">
        <v>446</v>
      </c>
      <c r="L10" t="str">
        <f t="shared" si="1"/>
        <v>Algirosphaera11161</v>
      </c>
      <c r="N10" s="21" t="s">
        <v>441</v>
      </c>
    </row>
    <row r="11" spans="1:14" x14ac:dyDescent="0.25">
      <c r="A11" s="2">
        <v>11162</v>
      </c>
      <c r="B11" s="2" t="s">
        <v>262</v>
      </c>
      <c r="C11" t="s">
        <v>626</v>
      </c>
      <c r="D11" t="s">
        <v>439</v>
      </c>
      <c r="E11" s="14">
        <v>3000</v>
      </c>
      <c r="F11" s="14">
        <v>0</v>
      </c>
      <c r="G11" s="1" t="s">
        <v>404</v>
      </c>
      <c r="L11" t="str">
        <f t="shared" si="1"/>
        <v>Pseudonitzschia11162</v>
      </c>
      <c r="N11" s="21" t="s">
        <v>441</v>
      </c>
    </row>
    <row r="12" spans="1:14" x14ac:dyDescent="0.25">
      <c r="A12" s="2">
        <v>11163</v>
      </c>
      <c r="B12" s="2" t="s">
        <v>262</v>
      </c>
      <c r="C12" t="s">
        <v>626</v>
      </c>
      <c r="D12" t="s">
        <v>439</v>
      </c>
      <c r="E12" s="14">
        <v>20000</v>
      </c>
      <c r="F12" s="14">
        <v>0</v>
      </c>
      <c r="G12" s="1" t="s">
        <v>404</v>
      </c>
      <c r="L12" t="str">
        <f>+CONCATENATE(G12,A11,"a")</f>
        <v>Pseudonitzschia11162a</v>
      </c>
      <c r="N12" s="21" t="s">
        <v>441</v>
      </c>
    </row>
    <row r="13" spans="1:14" x14ac:dyDescent="0.25">
      <c r="A13" s="2">
        <v>11164</v>
      </c>
      <c r="B13" s="2" t="s">
        <v>262</v>
      </c>
      <c r="C13" t="s">
        <v>626</v>
      </c>
      <c r="D13" t="s">
        <v>439</v>
      </c>
      <c r="E13" s="14">
        <v>20000</v>
      </c>
      <c r="F13" s="14">
        <v>0</v>
      </c>
      <c r="G13" s="1" t="s">
        <v>404</v>
      </c>
      <c r="L13" t="str">
        <f>+CONCATENATE(G13,A11,"b")</f>
        <v>Pseudonitzschia11162b</v>
      </c>
      <c r="N13" s="21" t="s">
        <v>441</v>
      </c>
    </row>
    <row r="14" spans="1:14" x14ac:dyDescent="0.25">
      <c r="A14" s="2">
        <v>11165</v>
      </c>
      <c r="B14" s="2" t="s">
        <v>262</v>
      </c>
      <c r="C14" t="s">
        <v>626</v>
      </c>
      <c r="D14" t="s">
        <v>439</v>
      </c>
      <c r="E14" s="14">
        <v>10000</v>
      </c>
      <c r="F14" s="14">
        <v>0</v>
      </c>
      <c r="G14" s="1" t="s">
        <v>418</v>
      </c>
      <c r="L14" t="str">
        <f t="shared" si="1"/>
        <v>Thalassiosira11165</v>
      </c>
      <c r="N14" s="21" t="s">
        <v>441</v>
      </c>
    </row>
    <row r="15" spans="1:14" x14ac:dyDescent="0.25">
      <c r="A15" s="2">
        <v>11166</v>
      </c>
      <c r="B15" s="2" t="s">
        <v>262</v>
      </c>
      <c r="C15" t="s">
        <v>626</v>
      </c>
      <c r="D15" t="s">
        <v>439</v>
      </c>
      <c r="E15" s="14">
        <v>25000</v>
      </c>
      <c r="F15" s="14">
        <v>0</v>
      </c>
      <c r="G15" s="1" t="s">
        <v>490</v>
      </c>
      <c r="L15" t="str">
        <f t="shared" si="1"/>
        <v>Helicosphaera11166</v>
      </c>
      <c r="N15" s="21" t="s">
        <v>441</v>
      </c>
    </row>
    <row r="16" spans="1:14" x14ac:dyDescent="0.25">
      <c r="A16" s="2">
        <v>11167</v>
      </c>
      <c r="B16" s="2" t="s">
        <v>262</v>
      </c>
      <c r="C16" t="s">
        <v>626</v>
      </c>
      <c r="D16" t="s">
        <v>439</v>
      </c>
      <c r="E16" s="14">
        <v>14000</v>
      </c>
      <c r="F16" s="14">
        <v>0</v>
      </c>
      <c r="G16" s="1" t="s">
        <v>418</v>
      </c>
      <c r="H16" t="s">
        <v>461</v>
      </c>
      <c r="L16" t="str">
        <f t="shared" si="1"/>
        <v>Thalassiosira11167</v>
      </c>
      <c r="N16" s="21" t="s">
        <v>441</v>
      </c>
    </row>
    <row r="17" spans="1:14" x14ac:dyDescent="0.25">
      <c r="A17" s="2">
        <v>11168</v>
      </c>
      <c r="B17" s="2" t="s">
        <v>262</v>
      </c>
      <c r="C17" t="s">
        <v>626</v>
      </c>
      <c r="D17" t="s">
        <v>439</v>
      </c>
      <c r="E17" s="14">
        <v>10000</v>
      </c>
      <c r="F17" s="14">
        <v>0</v>
      </c>
      <c r="G17" s="1" t="s">
        <v>633</v>
      </c>
      <c r="L17" t="str">
        <f t="shared" si="1"/>
        <v>Reticulofenestra11168</v>
      </c>
      <c r="N17" s="21" t="s">
        <v>441</v>
      </c>
    </row>
    <row r="18" spans="1:14" x14ac:dyDescent="0.25">
      <c r="A18" s="2">
        <v>11169</v>
      </c>
      <c r="B18" s="2" t="s">
        <v>262</v>
      </c>
      <c r="C18" t="s">
        <v>626</v>
      </c>
      <c r="D18" t="s">
        <v>439</v>
      </c>
      <c r="E18" s="14">
        <v>6500</v>
      </c>
      <c r="F18" s="14">
        <v>0</v>
      </c>
      <c r="G18" s="1" t="s">
        <v>411</v>
      </c>
      <c r="L18" t="str">
        <f t="shared" si="1"/>
        <v>Nitzschia11169</v>
      </c>
      <c r="N18" s="21" t="s">
        <v>441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A16" sqref="A16"/>
    </sheetView>
  </sheetViews>
  <sheetFormatPr defaultRowHeight="15" x14ac:dyDescent="0.25"/>
  <cols>
    <col min="1" max="1" width="23.28515625" customWidth="1"/>
    <col min="2" max="2" width="12.5703125" customWidth="1"/>
    <col min="3" max="3" width="15.28515625" customWidth="1"/>
    <col min="5" max="5" width="3.28515625" customWidth="1"/>
    <col min="6" max="6" width="21.140625" customWidth="1"/>
  </cols>
  <sheetData>
    <row r="1" spans="1:6" x14ac:dyDescent="0.25">
      <c r="A1" t="s">
        <v>83</v>
      </c>
      <c r="B1" s="2"/>
    </row>
    <row r="2" spans="1:6" x14ac:dyDescent="0.25">
      <c r="A2" s="1" t="s">
        <v>149</v>
      </c>
      <c r="B2" s="2"/>
      <c r="C2" s="1" t="s">
        <v>382</v>
      </c>
      <c r="D2" s="2"/>
    </row>
    <row r="3" spans="1:6" x14ac:dyDescent="0.25">
      <c r="A3" t="s">
        <v>345</v>
      </c>
      <c r="B3" s="2" t="s">
        <v>274</v>
      </c>
      <c r="C3" s="2" t="s">
        <v>4</v>
      </c>
      <c r="D3" s="2">
        <v>0.6</v>
      </c>
    </row>
    <row r="4" spans="1:6" x14ac:dyDescent="0.25">
      <c r="A4" s="1" t="s">
        <v>5</v>
      </c>
      <c r="B4" s="2">
        <v>635</v>
      </c>
      <c r="C4" s="2" t="s">
        <v>6</v>
      </c>
      <c r="D4" s="3">
        <f>+B4/60030</f>
        <v>1.0578044311177745E-2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</row>
    <row r="6" spans="1:6" x14ac:dyDescent="0.25">
      <c r="A6" s="1" t="s">
        <v>523</v>
      </c>
      <c r="B6" s="2">
        <v>11</v>
      </c>
      <c r="C6" s="4">
        <f>+B6/D4</f>
        <v>1039.8897637795276</v>
      </c>
      <c r="D6" s="5">
        <f>+C6/D3</f>
        <v>1733.1496062992128</v>
      </c>
      <c r="F6" s="1" t="s">
        <v>308</v>
      </c>
    </row>
    <row r="7" spans="1:6" x14ac:dyDescent="0.25">
      <c r="A7" s="1" t="s">
        <v>275</v>
      </c>
      <c r="B7" s="2">
        <v>5</v>
      </c>
      <c r="C7" s="4">
        <f>+B7/D4</f>
        <v>472.67716535433067</v>
      </c>
      <c r="D7" s="5">
        <f>+C7/D3</f>
        <v>787.79527559055111</v>
      </c>
    </row>
    <row r="8" spans="1:6" x14ac:dyDescent="0.25">
      <c r="A8" s="1" t="s">
        <v>276</v>
      </c>
      <c r="B8" s="2">
        <v>2</v>
      </c>
      <c r="C8" s="4">
        <f>+B8/D4</f>
        <v>189.07086614173227</v>
      </c>
      <c r="D8" s="5">
        <f>+C8/D3</f>
        <v>315.11811023622045</v>
      </c>
      <c r="F8" s="1" t="s">
        <v>276</v>
      </c>
    </row>
    <row r="9" spans="1:6" x14ac:dyDescent="0.25">
      <c r="A9" s="1" t="s">
        <v>608</v>
      </c>
      <c r="B9" s="2">
        <v>4</v>
      </c>
      <c r="C9" s="4">
        <f>+B9/D4</f>
        <v>378.14173228346453</v>
      </c>
      <c r="D9" s="5">
        <f>+C9/D3</f>
        <v>630.23622047244089</v>
      </c>
    </row>
    <row r="10" spans="1:6" s="30" customFormat="1" x14ac:dyDescent="0.25">
      <c r="A10" s="25" t="s">
        <v>277</v>
      </c>
      <c r="B10" s="31">
        <v>5</v>
      </c>
      <c r="C10" s="34">
        <f>+B10/D4</f>
        <v>472.67716535433067</v>
      </c>
      <c r="D10" s="35">
        <f>+C10/D3</f>
        <v>787.79527559055111</v>
      </c>
      <c r="F10" s="25" t="s">
        <v>277</v>
      </c>
    </row>
    <row r="11" spans="1:6" x14ac:dyDescent="0.25">
      <c r="A11" s="1" t="s">
        <v>278</v>
      </c>
      <c r="B11" s="2">
        <v>1</v>
      </c>
      <c r="C11" s="4">
        <f>+B11/D4</f>
        <v>94.535433070866134</v>
      </c>
      <c r="D11" s="5">
        <f>+C11/D3</f>
        <v>157.55905511811022</v>
      </c>
      <c r="F11" s="1" t="s">
        <v>278</v>
      </c>
    </row>
    <row r="12" spans="1:6" s="30" customFormat="1" x14ac:dyDescent="0.25">
      <c r="A12" s="25" t="s">
        <v>610</v>
      </c>
      <c r="B12" s="31">
        <v>2</v>
      </c>
      <c r="C12" s="34">
        <f>+B12/D4</f>
        <v>189.07086614173227</v>
      </c>
      <c r="D12" s="35">
        <f>+C12/D3</f>
        <v>315.11811023622045</v>
      </c>
      <c r="F12" s="25" t="s">
        <v>279</v>
      </c>
    </row>
    <row r="13" spans="1:6" x14ac:dyDescent="0.25">
      <c r="A13" s="1" t="s">
        <v>237</v>
      </c>
      <c r="B13" s="2">
        <v>2</v>
      </c>
      <c r="C13" s="4">
        <f>+B13/D4</f>
        <v>189.07086614173227</v>
      </c>
      <c r="D13" s="5">
        <f>+C13/D3</f>
        <v>315.11811023622045</v>
      </c>
      <c r="F13" s="1" t="s">
        <v>237</v>
      </c>
    </row>
    <row r="14" spans="1:6" x14ac:dyDescent="0.25">
      <c r="A14" s="1" t="s">
        <v>280</v>
      </c>
      <c r="B14" s="2">
        <v>1</v>
      </c>
      <c r="C14" s="4">
        <f>+B14/D4</f>
        <v>94.535433070866134</v>
      </c>
      <c r="D14" s="5">
        <f>+C14/D3</f>
        <v>157.55905511811022</v>
      </c>
      <c r="F14" s="1" t="s">
        <v>280</v>
      </c>
    </row>
    <row r="15" spans="1:6" s="30" customFormat="1" x14ac:dyDescent="0.25">
      <c r="A15" s="25" t="s">
        <v>611</v>
      </c>
      <c r="B15" s="31">
        <v>1</v>
      </c>
      <c r="C15" s="34">
        <f>+B15/D4</f>
        <v>94.535433070866134</v>
      </c>
      <c r="D15" s="35">
        <f>+C15/D3</f>
        <v>157.55905511811022</v>
      </c>
      <c r="F15" s="25" t="s">
        <v>189</v>
      </c>
    </row>
    <row r="16" spans="1:6" s="30" customFormat="1" x14ac:dyDescent="0.25">
      <c r="A16" s="25" t="s">
        <v>609</v>
      </c>
      <c r="B16" s="31">
        <v>2</v>
      </c>
      <c r="C16" s="34">
        <f>+B16/D4</f>
        <v>189.07086614173227</v>
      </c>
      <c r="D16" s="35">
        <f>+C16/D3</f>
        <v>315.11811023622045</v>
      </c>
      <c r="F16" s="25" t="s">
        <v>612</v>
      </c>
    </row>
    <row r="17" spans="1:7" x14ac:dyDescent="0.25">
      <c r="A17" s="1" t="s">
        <v>76</v>
      </c>
      <c r="B17" s="2">
        <v>3</v>
      </c>
      <c r="C17" s="4">
        <f>+B17/D4</f>
        <v>283.6062992125984</v>
      </c>
      <c r="D17" s="5">
        <f>+C17/D3</f>
        <v>472.67716535433067</v>
      </c>
    </row>
    <row r="18" spans="1:7" x14ac:dyDescent="0.25">
      <c r="A18" s="1" t="s">
        <v>464</v>
      </c>
      <c r="B18" s="2">
        <v>2</v>
      </c>
      <c r="C18" s="4">
        <f>+B18/D4</f>
        <v>189.07086614173227</v>
      </c>
      <c r="D18" s="5">
        <f>+C18/D3</f>
        <v>315.11811023622045</v>
      </c>
      <c r="F18" s="1" t="s">
        <v>464</v>
      </c>
    </row>
    <row r="19" spans="1:7" x14ac:dyDescent="0.25">
      <c r="A19" s="1" t="s">
        <v>281</v>
      </c>
      <c r="B19" s="2">
        <v>5</v>
      </c>
      <c r="C19" s="4">
        <f>+B19/D4</f>
        <v>472.67716535433067</v>
      </c>
      <c r="D19" s="5">
        <f>+C19/D3</f>
        <v>787.79527559055111</v>
      </c>
      <c r="F19" s="1" t="s">
        <v>466</v>
      </c>
    </row>
    <row r="20" spans="1:7" x14ac:dyDescent="0.25">
      <c r="A20" s="1" t="s">
        <v>282</v>
      </c>
      <c r="B20" s="2">
        <v>1</v>
      </c>
      <c r="C20" s="4">
        <f>+B20/D4</f>
        <v>94.535433070866134</v>
      </c>
      <c r="D20" s="5">
        <f>+C20/D3</f>
        <v>157.55905511811022</v>
      </c>
      <c r="F20" s="1" t="s">
        <v>282</v>
      </c>
    </row>
    <row r="21" spans="1:7" x14ac:dyDescent="0.25">
      <c r="A21" s="1" t="s">
        <v>102</v>
      </c>
      <c r="B21" s="2">
        <v>3</v>
      </c>
      <c r="C21" s="4">
        <f>+B21/D4</f>
        <v>283.6062992125984</v>
      </c>
      <c r="D21" s="5">
        <f>+C21/D3</f>
        <v>472.67716535433067</v>
      </c>
    </row>
    <row r="22" spans="1:7" x14ac:dyDescent="0.25">
      <c r="A22" s="1" t="s">
        <v>217</v>
      </c>
      <c r="B22" s="2">
        <v>9</v>
      </c>
      <c r="C22" s="4">
        <f>+B22/D4</f>
        <v>850.8188976377952</v>
      </c>
      <c r="D22" s="5">
        <f>+C22/D3</f>
        <v>1418.0314960629921</v>
      </c>
      <c r="G22" s="1"/>
    </row>
    <row r="23" spans="1:7" x14ac:dyDescent="0.25">
      <c r="A23" s="1" t="s">
        <v>283</v>
      </c>
      <c r="B23" s="2">
        <v>1</v>
      </c>
      <c r="C23" s="4">
        <f>+B23/D4</f>
        <v>94.535433070866134</v>
      </c>
      <c r="D23" s="5">
        <f>+C23/D3</f>
        <v>157.55905511811022</v>
      </c>
    </row>
    <row r="24" spans="1:7" x14ac:dyDescent="0.25">
      <c r="A24" s="1" t="s">
        <v>284</v>
      </c>
      <c r="B24" s="2">
        <v>1</v>
      </c>
      <c r="C24" s="4">
        <f>+B24/D4</f>
        <v>94.535433070866134</v>
      </c>
      <c r="D24" s="5">
        <f>+C24/D3</f>
        <v>157.55905511811022</v>
      </c>
      <c r="F24" s="1" t="s">
        <v>467</v>
      </c>
    </row>
    <row r="25" spans="1:7" x14ac:dyDescent="0.25">
      <c r="A25" s="1" t="s">
        <v>566</v>
      </c>
      <c r="B25" s="2">
        <v>2</v>
      </c>
      <c r="C25" s="4">
        <f>+B25/D4</f>
        <v>189.07086614173227</v>
      </c>
      <c r="D25" s="5">
        <f>+C25/D3</f>
        <v>315.11811023622045</v>
      </c>
    </row>
    <row r="26" spans="1:7" x14ac:dyDescent="0.25">
      <c r="A26" s="1" t="s">
        <v>341</v>
      </c>
      <c r="B26" s="2">
        <v>2</v>
      </c>
      <c r="C26" s="4">
        <f>+B26/D4</f>
        <v>189.07086614173227</v>
      </c>
      <c r="D26" s="5">
        <f>+C26/D3</f>
        <v>315.11811023622045</v>
      </c>
      <c r="F26" s="1"/>
    </row>
    <row r="27" spans="1:7" x14ac:dyDescent="0.25">
      <c r="A27" s="1" t="s">
        <v>285</v>
      </c>
      <c r="B27" s="2">
        <v>2</v>
      </c>
      <c r="C27" s="4">
        <f>+B27/D4</f>
        <v>189.07086614173227</v>
      </c>
      <c r="D27" s="5">
        <f>+C27/D3</f>
        <v>315.11811023622045</v>
      </c>
      <c r="F27" s="1" t="s">
        <v>285</v>
      </c>
    </row>
    <row r="28" spans="1:7" x14ac:dyDescent="0.25">
      <c r="A28" s="1" t="s">
        <v>286</v>
      </c>
      <c r="B28" s="2">
        <v>2</v>
      </c>
      <c r="C28" s="4">
        <f>+B28/D4</f>
        <v>189.07086614173227</v>
      </c>
      <c r="D28" s="5">
        <f>+C28/D3</f>
        <v>315.11811023622045</v>
      </c>
    </row>
    <row r="29" spans="1:7" x14ac:dyDescent="0.25">
      <c r="A29" s="1" t="s">
        <v>287</v>
      </c>
      <c r="B29" s="2">
        <v>2</v>
      </c>
      <c r="C29" s="4">
        <f>+B29/D4</f>
        <v>189.07086614173227</v>
      </c>
      <c r="D29" s="5">
        <f>+C29/D3</f>
        <v>315.11811023622045</v>
      </c>
      <c r="F29" s="1" t="s">
        <v>287</v>
      </c>
    </row>
    <row r="30" spans="1:7" x14ac:dyDescent="0.25">
      <c r="B30" s="2"/>
    </row>
    <row r="31" spans="1:7" x14ac:dyDescent="0.25">
      <c r="A31" s="1" t="s">
        <v>58</v>
      </c>
      <c r="B31" s="2">
        <f>+SUM(B6:B29)</f>
        <v>71</v>
      </c>
      <c r="D31" s="17">
        <f>+SUM(D6:D29)</f>
        <v>11186.692913385828</v>
      </c>
    </row>
    <row r="32" spans="1:7" x14ac:dyDescent="0.25">
      <c r="A32" s="1" t="s">
        <v>176</v>
      </c>
      <c r="B32" s="2">
        <f>+COUNT(B6:B29)</f>
        <v>24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A2" sqref="A2:XFD17"/>
    </sheetView>
  </sheetViews>
  <sheetFormatPr defaultRowHeight="15" x14ac:dyDescent="0.25"/>
  <cols>
    <col min="3" max="3" width="32.5703125" customWidth="1"/>
    <col min="12" max="12" width="19.42578125" bestFit="1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x14ac:dyDescent="0.25">
      <c r="A2" s="2">
        <v>11173</v>
      </c>
      <c r="B2" s="2" t="s">
        <v>274</v>
      </c>
      <c r="C2" t="s">
        <v>627</v>
      </c>
      <c r="D2" t="s">
        <v>439</v>
      </c>
      <c r="E2" s="14">
        <v>9000</v>
      </c>
      <c r="F2" s="14">
        <v>0</v>
      </c>
      <c r="G2" s="1" t="s">
        <v>424</v>
      </c>
      <c r="L2" t="str">
        <f t="shared" ref="L2:L17" si="0">+CONCATENATE(G2,A2)</f>
        <v>Diploneis11173</v>
      </c>
      <c r="N2" s="21" t="s">
        <v>441</v>
      </c>
    </row>
    <row r="3" spans="1:14" x14ac:dyDescent="0.25">
      <c r="A3" s="2">
        <v>11174</v>
      </c>
      <c r="B3" s="2" t="s">
        <v>274</v>
      </c>
      <c r="C3" t="s">
        <v>627</v>
      </c>
      <c r="D3" t="s">
        <v>439</v>
      </c>
      <c r="E3" s="14">
        <v>13000</v>
      </c>
      <c r="F3" s="14">
        <v>0</v>
      </c>
      <c r="G3" s="1" t="s">
        <v>82</v>
      </c>
      <c r="L3" t="str">
        <f t="shared" si="0"/>
        <v>spore11174</v>
      </c>
      <c r="N3" s="21" t="s">
        <v>441</v>
      </c>
    </row>
    <row r="4" spans="1:14" x14ac:dyDescent="0.25">
      <c r="A4" s="2">
        <v>11175</v>
      </c>
      <c r="B4" s="2" t="s">
        <v>274</v>
      </c>
      <c r="C4" t="s">
        <v>627</v>
      </c>
      <c r="D4" t="s">
        <v>439</v>
      </c>
      <c r="E4" s="14">
        <v>10000</v>
      </c>
      <c r="F4" s="14">
        <v>0</v>
      </c>
      <c r="G4" s="1" t="s">
        <v>418</v>
      </c>
      <c r="L4" t="str">
        <f t="shared" si="0"/>
        <v>Thalassiosira11175</v>
      </c>
      <c r="N4" s="21" t="s">
        <v>441</v>
      </c>
    </row>
    <row r="5" spans="1:14" s="30" customFormat="1" x14ac:dyDescent="0.25">
      <c r="A5" s="31">
        <v>11176</v>
      </c>
      <c r="B5" s="31" t="s">
        <v>274</v>
      </c>
      <c r="C5" t="s">
        <v>627</v>
      </c>
      <c r="D5" s="30" t="s">
        <v>439</v>
      </c>
      <c r="E5" s="32">
        <v>2500</v>
      </c>
      <c r="F5" s="32">
        <v>0</v>
      </c>
      <c r="G5" s="25" t="s">
        <v>614</v>
      </c>
      <c r="J5" s="30" t="s">
        <v>462</v>
      </c>
      <c r="L5" s="30" t="str">
        <f t="shared" si="0"/>
        <v>Rhabdosphaera11176</v>
      </c>
      <c r="N5" s="33" t="s">
        <v>441</v>
      </c>
    </row>
    <row r="6" spans="1:14" s="30" customFormat="1" x14ac:dyDescent="0.25">
      <c r="A6" s="31">
        <v>11177</v>
      </c>
      <c r="B6" s="31" t="s">
        <v>274</v>
      </c>
      <c r="C6" t="s">
        <v>627</v>
      </c>
      <c r="D6" s="30" t="s">
        <v>439</v>
      </c>
      <c r="E6" s="32">
        <v>7500</v>
      </c>
      <c r="F6" s="32">
        <v>0</v>
      </c>
      <c r="G6" s="25" t="s">
        <v>614</v>
      </c>
      <c r="L6" s="30" t="str">
        <f>+CONCATENATE(G6,A5,"a")</f>
        <v>Rhabdosphaera11176a</v>
      </c>
      <c r="N6" s="33" t="s">
        <v>441</v>
      </c>
    </row>
    <row r="7" spans="1:14" x14ac:dyDescent="0.25">
      <c r="A7" s="2">
        <v>11178</v>
      </c>
      <c r="B7" s="2" t="s">
        <v>274</v>
      </c>
      <c r="C7" t="s">
        <v>627</v>
      </c>
      <c r="D7" t="s">
        <v>439</v>
      </c>
      <c r="E7" s="14">
        <v>4000</v>
      </c>
      <c r="F7" s="14">
        <v>0</v>
      </c>
      <c r="G7" s="1" t="s">
        <v>410</v>
      </c>
      <c r="L7" t="str">
        <f t="shared" si="0"/>
        <v>Thalassionema11178</v>
      </c>
      <c r="N7" s="21" t="s">
        <v>441</v>
      </c>
    </row>
    <row r="8" spans="1:14" x14ac:dyDescent="0.25">
      <c r="A8" s="2">
        <v>11179</v>
      </c>
      <c r="B8" s="2" t="s">
        <v>274</v>
      </c>
      <c r="C8" t="s">
        <v>627</v>
      </c>
      <c r="D8" t="s">
        <v>439</v>
      </c>
      <c r="E8" s="14">
        <v>2000</v>
      </c>
      <c r="F8" s="14">
        <v>0</v>
      </c>
      <c r="G8" s="1" t="s">
        <v>411</v>
      </c>
      <c r="J8" t="s">
        <v>463</v>
      </c>
      <c r="L8" t="str">
        <f t="shared" si="0"/>
        <v>Nitzschia11179</v>
      </c>
      <c r="N8" s="21" t="s">
        <v>441</v>
      </c>
    </row>
    <row r="9" spans="1:14" x14ac:dyDescent="0.25">
      <c r="A9" s="2">
        <v>11180</v>
      </c>
      <c r="B9" s="2" t="s">
        <v>274</v>
      </c>
      <c r="C9" t="s">
        <v>627</v>
      </c>
      <c r="D9" t="s">
        <v>439</v>
      </c>
      <c r="E9" s="14">
        <v>10000</v>
      </c>
      <c r="F9" s="14">
        <v>0</v>
      </c>
      <c r="G9" s="1" t="s">
        <v>411</v>
      </c>
      <c r="L9" t="str">
        <f>+CONCATENATE(G9,A8,"a")</f>
        <v>Nitzschia11179a</v>
      </c>
      <c r="N9" s="21" t="s">
        <v>441</v>
      </c>
    </row>
    <row r="10" spans="1:14" x14ac:dyDescent="0.25">
      <c r="A10" s="2">
        <v>11181</v>
      </c>
      <c r="B10" s="2" t="s">
        <v>274</v>
      </c>
      <c r="C10" t="s">
        <v>627</v>
      </c>
      <c r="D10" t="s">
        <v>439</v>
      </c>
      <c r="E10" s="14">
        <v>10000</v>
      </c>
      <c r="F10" s="14">
        <v>0</v>
      </c>
      <c r="G10" s="1" t="s">
        <v>411</v>
      </c>
      <c r="L10" t="str">
        <f>+CONCATENATE(G10,A8,"b")</f>
        <v>Nitzschia11179b</v>
      </c>
      <c r="N10" s="21" t="s">
        <v>441</v>
      </c>
    </row>
    <row r="11" spans="1:14" x14ac:dyDescent="0.25">
      <c r="A11" s="2">
        <v>11182</v>
      </c>
      <c r="B11" s="2" t="s">
        <v>274</v>
      </c>
      <c r="C11" t="s">
        <v>627</v>
      </c>
      <c r="D11" t="s">
        <v>439</v>
      </c>
      <c r="E11" s="14">
        <v>10000</v>
      </c>
      <c r="F11" s="14">
        <v>0</v>
      </c>
      <c r="G11" s="1" t="s">
        <v>411</v>
      </c>
      <c r="L11" t="str">
        <f>+CONCATENATE(G11,A8,"c")</f>
        <v>Nitzschia11179c</v>
      </c>
      <c r="N11" s="21" t="s">
        <v>441</v>
      </c>
    </row>
    <row r="12" spans="1:14" x14ac:dyDescent="0.25">
      <c r="A12" s="2">
        <v>11183</v>
      </c>
      <c r="B12" s="2" t="s">
        <v>274</v>
      </c>
      <c r="C12" t="s">
        <v>627</v>
      </c>
      <c r="D12" t="s">
        <v>439</v>
      </c>
      <c r="E12" s="14">
        <v>5000</v>
      </c>
      <c r="F12" s="14">
        <v>0</v>
      </c>
      <c r="G12" s="1" t="s">
        <v>418</v>
      </c>
      <c r="L12" t="str">
        <f t="shared" si="0"/>
        <v>Thalassiosira11183</v>
      </c>
      <c r="N12" s="21" t="s">
        <v>441</v>
      </c>
    </row>
    <row r="13" spans="1:14" x14ac:dyDescent="0.25">
      <c r="A13" s="2">
        <v>11184</v>
      </c>
      <c r="B13" s="2" t="s">
        <v>274</v>
      </c>
      <c r="C13" t="s">
        <v>627</v>
      </c>
      <c r="D13" t="s">
        <v>439</v>
      </c>
      <c r="E13" s="14">
        <v>5000</v>
      </c>
      <c r="F13" s="14">
        <v>0</v>
      </c>
      <c r="G13" s="1" t="s">
        <v>606</v>
      </c>
      <c r="H13" t="s">
        <v>607</v>
      </c>
      <c r="L13" t="str">
        <f t="shared" si="0"/>
        <v>Gladiolithus11184</v>
      </c>
      <c r="N13" s="21" t="s">
        <v>441</v>
      </c>
    </row>
    <row r="14" spans="1:14" x14ac:dyDescent="0.25">
      <c r="A14" s="2">
        <v>11185</v>
      </c>
      <c r="B14" s="2" t="s">
        <v>274</v>
      </c>
      <c r="C14" t="s">
        <v>627</v>
      </c>
      <c r="D14" t="s">
        <v>439</v>
      </c>
      <c r="E14" s="14">
        <v>2000</v>
      </c>
      <c r="F14" s="14">
        <v>0</v>
      </c>
      <c r="G14" s="1" t="s">
        <v>411</v>
      </c>
      <c r="L14" t="str">
        <f t="shared" si="0"/>
        <v>Nitzschia11185</v>
      </c>
      <c r="N14" s="21" t="s">
        <v>441</v>
      </c>
    </row>
    <row r="15" spans="1:14" x14ac:dyDescent="0.25">
      <c r="A15" s="2">
        <v>11186</v>
      </c>
      <c r="B15" s="2" t="s">
        <v>274</v>
      </c>
      <c r="C15" t="s">
        <v>627</v>
      </c>
      <c r="D15" t="s">
        <v>439</v>
      </c>
      <c r="E15" s="14">
        <v>10000</v>
      </c>
      <c r="F15" s="14">
        <v>0</v>
      </c>
      <c r="G15" s="1" t="s">
        <v>411</v>
      </c>
      <c r="L15" t="str">
        <f>+CONCATENATE(G15,A14,"a")</f>
        <v>Nitzschia11185a</v>
      </c>
      <c r="N15" s="21" t="s">
        <v>441</v>
      </c>
    </row>
    <row r="16" spans="1:14" x14ac:dyDescent="0.25">
      <c r="A16" s="2">
        <v>11187</v>
      </c>
      <c r="B16" s="2" t="s">
        <v>274</v>
      </c>
      <c r="C16" t="s">
        <v>627</v>
      </c>
      <c r="D16" t="s">
        <v>439</v>
      </c>
      <c r="E16" s="14">
        <v>6000</v>
      </c>
      <c r="F16" s="14">
        <v>0</v>
      </c>
      <c r="G16" s="1" t="s">
        <v>418</v>
      </c>
      <c r="L16" t="str">
        <f t="shared" si="0"/>
        <v>Thalassiosira11187</v>
      </c>
      <c r="N16" s="21" t="s">
        <v>441</v>
      </c>
    </row>
    <row r="17" spans="1:14" x14ac:dyDescent="0.25">
      <c r="A17" s="2">
        <v>11188</v>
      </c>
      <c r="B17" s="2" t="s">
        <v>274</v>
      </c>
      <c r="C17" t="s">
        <v>627</v>
      </c>
      <c r="D17" t="s">
        <v>439</v>
      </c>
      <c r="E17" s="14">
        <v>10000</v>
      </c>
      <c r="F17" s="14">
        <v>0</v>
      </c>
      <c r="G17" s="1" t="s">
        <v>418</v>
      </c>
      <c r="L17" t="str">
        <f t="shared" si="0"/>
        <v>Thalassiosira11188</v>
      </c>
      <c r="N17" s="21" t="s">
        <v>441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A7" sqref="A7"/>
    </sheetView>
  </sheetViews>
  <sheetFormatPr defaultRowHeight="15" x14ac:dyDescent="0.25"/>
  <cols>
    <col min="1" max="1" width="27.28515625" customWidth="1"/>
    <col min="2" max="2" width="14.85546875" customWidth="1"/>
    <col min="3" max="3" width="12.7109375" customWidth="1"/>
    <col min="5" max="5" width="4.140625" customWidth="1"/>
  </cols>
  <sheetData>
    <row r="1" spans="1:6" x14ac:dyDescent="0.25">
      <c r="A1" t="s">
        <v>83</v>
      </c>
      <c r="B1" s="2"/>
    </row>
    <row r="2" spans="1:6" x14ac:dyDescent="0.25">
      <c r="A2" s="1" t="s">
        <v>149</v>
      </c>
      <c r="B2" s="2"/>
      <c r="C2" s="1" t="s">
        <v>383</v>
      </c>
      <c r="D2" s="2"/>
    </row>
    <row r="3" spans="1:6" x14ac:dyDescent="0.25">
      <c r="A3" t="s">
        <v>344</v>
      </c>
      <c r="B3" s="2" t="s">
        <v>288</v>
      </c>
      <c r="C3" s="2" t="s">
        <v>4</v>
      </c>
      <c r="D3" s="2">
        <v>0.8</v>
      </c>
    </row>
    <row r="4" spans="1:6" x14ac:dyDescent="0.25">
      <c r="A4" s="1" t="s">
        <v>5</v>
      </c>
      <c r="B4" s="2">
        <v>648</v>
      </c>
      <c r="C4" s="2" t="s">
        <v>6</v>
      </c>
      <c r="D4" s="3">
        <f>+B4/60030</f>
        <v>1.0794602698650674E-2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  <c r="F5" s="1" t="s">
        <v>308</v>
      </c>
    </row>
    <row r="6" spans="1:6" x14ac:dyDescent="0.25">
      <c r="A6" s="1" t="s">
        <v>523</v>
      </c>
      <c r="B6" s="2">
        <v>8</v>
      </c>
      <c r="C6" s="4">
        <f>+B6/D4</f>
        <v>741.1111111111112</v>
      </c>
      <c r="D6" s="5">
        <f>+C6/D3</f>
        <v>926.38888888888891</v>
      </c>
    </row>
    <row r="7" spans="1:6" x14ac:dyDescent="0.25">
      <c r="A7" s="1" t="s">
        <v>289</v>
      </c>
      <c r="B7" s="2">
        <v>12</v>
      </c>
      <c r="C7" s="4">
        <f>+B7/D4</f>
        <v>1111.6666666666667</v>
      </c>
      <c r="D7" s="5">
        <f>+C7/D3</f>
        <v>1389.5833333333333</v>
      </c>
      <c r="F7" s="1" t="s">
        <v>289</v>
      </c>
    </row>
    <row r="8" spans="1:6" x14ac:dyDescent="0.25">
      <c r="A8" s="1" t="s">
        <v>290</v>
      </c>
      <c r="B8" s="2">
        <v>1</v>
      </c>
      <c r="C8" s="4">
        <f>+B8/D4</f>
        <v>92.6388888888889</v>
      </c>
      <c r="D8" s="5">
        <f>+C8/D3</f>
        <v>115.79861111111111</v>
      </c>
      <c r="F8" s="1" t="s">
        <v>290</v>
      </c>
    </row>
    <row r="9" spans="1:6" x14ac:dyDescent="0.25">
      <c r="A9" s="1" t="s">
        <v>465</v>
      </c>
      <c r="B9" s="2">
        <v>2</v>
      </c>
      <c r="C9" s="4">
        <f>+B9/D4</f>
        <v>185.2777777777778</v>
      </c>
      <c r="D9" s="5">
        <f>+C9/D3</f>
        <v>231.59722222222223</v>
      </c>
    </row>
    <row r="10" spans="1:6" x14ac:dyDescent="0.25">
      <c r="A10" s="1" t="s">
        <v>291</v>
      </c>
      <c r="B10" s="2">
        <v>7</v>
      </c>
      <c r="C10" s="4">
        <f>+B10/D4</f>
        <v>648.47222222222229</v>
      </c>
      <c r="D10" s="5">
        <f>+C10/D3</f>
        <v>810.59027777777783</v>
      </c>
      <c r="F10" s="1" t="s">
        <v>471</v>
      </c>
    </row>
    <row r="11" spans="1:6" x14ac:dyDescent="0.25">
      <c r="A11" s="1" t="s">
        <v>275</v>
      </c>
      <c r="B11" s="2">
        <v>7</v>
      </c>
      <c r="C11" s="4">
        <f>+B11/D4</f>
        <v>648.47222222222229</v>
      </c>
      <c r="D11" s="5">
        <f>+C11/D3</f>
        <v>810.59027777777783</v>
      </c>
    </row>
    <row r="12" spans="1:6" x14ac:dyDescent="0.25">
      <c r="A12" s="1" t="s">
        <v>292</v>
      </c>
      <c r="B12" s="2">
        <v>1</v>
      </c>
      <c r="C12" s="4">
        <f>+B12/D4</f>
        <v>92.6388888888889</v>
      </c>
      <c r="D12" s="5">
        <f>+C12/D3</f>
        <v>115.79861111111111</v>
      </c>
      <c r="F12" s="1" t="s">
        <v>292</v>
      </c>
    </row>
    <row r="13" spans="1:6" x14ac:dyDescent="0.25">
      <c r="A13" s="1" t="s">
        <v>293</v>
      </c>
      <c r="B13" s="2">
        <v>8</v>
      </c>
      <c r="C13" s="4">
        <f>+B13/D4</f>
        <v>741.1111111111112</v>
      </c>
      <c r="D13" s="5">
        <f>+C13/D3</f>
        <v>926.38888888888891</v>
      </c>
      <c r="F13" s="1" t="s">
        <v>293</v>
      </c>
    </row>
    <row r="14" spans="1:6" x14ac:dyDescent="0.25">
      <c r="A14" s="1" t="s">
        <v>232</v>
      </c>
      <c r="B14" s="2">
        <v>8</v>
      </c>
      <c r="C14" s="4">
        <f>+B14/D4</f>
        <v>741.1111111111112</v>
      </c>
      <c r="D14" s="5">
        <f>+C14/D3</f>
        <v>926.38888888888891</v>
      </c>
      <c r="F14" s="1" t="s">
        <v>470</v>
      </c>
    </row>
    <row r="15" spans="1:6" s="30" customFormat="1" x14ac:dyDescent="0.25">
      <c r="A15" s="25" t="s">
        <v>294</v>
      </c>
      <c r="B15" s="31">
        <v>3</v>
      </c>
      <c r="C15" s="34">
        <f>+B15/D4</f>
        <v>277.91666666666669</v>
      </c>
      <c r="D15" s="35">
        <f>+C15/D3</f>
        <v>347.39583333333331</v>
      </c>
      <c r="F15" s="25" t="s">
        <v>294</v>
      </c>
    </row>
    <row r="16" spans="1:6" x14ac:dyDescent="0.25">
      <c r="A16" s="1" t="s">
        <v>295</v>
      </c>
      <c r="B16" s="2">
        <v>1</v>
      </c>
      <c r="C16" s="4">
        <f>+B16/D4</f>
        <v>92.6388888888889</v>
      </c>
      <c r="D16" s="5">
        <f>+C16/D3</f>
        <v>115.79861111111111</v>
      </c>
      <c r="F16" s="1" t="s">
        <v>295</v>
      </c>
    </row>
    <row r="17" spans="1:6" s="30" customFormat="1" x14ac:dyDescent="0.25">
      <c r="A17" s="25" t="s">
        <v>296</v>
      </c>
      <c r="B17" s="31">
        <v>1</v>
      </c>
      <c r="C17" s="34">
        <f>+B17/D4</f>
        <v>92.6388888888889</v>
      </c>
      <c r="D17" s="35">
        <f>+C17/D3</f>
        <v>115.79861111111111</v>
      </c>
      <c r="F17" s="25" t="s">
        <v>296</v>
      </c>
    </row>
    <row r="18" spans="1:6" x14ac:dyDescent="0.25">
      <c r="A18" s="1" t="s">
        <v>193</v>
      </c>
      <c r="B18" s="2">
        <v>1</v>
      </c>
      <c r="C18" s="4">
        <f>+B18/D4</f>
        <v>92.6388888888889</v>
      </c>
      <c r="D18" s="5">
        <f>+C18/D3</f>
        <v>115.79861111111111</v>
      </c>
    </row>
    <row r="19" spans="1:6" x14ac:dyDescent="0.25">
      <c r="A19" s="1" t="s">
        <v>609</v>
      </c>
      <c r="B19" s="2">
        <v>3</v>
      </c>
      <c r="C19" s="4">
        <f>+B19/D4</f>
        <v>277.91666666666669</v>
      </c>
      <c r="D19" s="5">
        <f>+C19/D3</f>
        <v>347.39583333333331</v>
      </c>
      <c r="F19" s="1" t="s">
        <v>613</v>
      </c>
    </row>
    <row r="20" spans="1:6" x14ac:dyDescent="0.25">
      <c r="A20" s="1" t="s">
        <v>76</v>
      </c>
      <c r="B20" s="2">
        <v>1</v>
      </c>
      <c r="C20" s="4">
        <f>+B20/D4</f>
        <v>92.6388888888889</v>
      </c>
      <c r="D20" s="5">
        <f>+C20/D3</f>
        <v>115.79861111111111</v>
      </c>
    </row>
    <row r="21" spans="1:6" x14ac:dyDescent="0.25">
      <c r="A21" s="1" t="s">
        <v>297</v>
      </c>
      <c r="B21" s="2">
        <v>1</v>
      </c>
      <c r="C21" s="4">
        <f>+B21/D4</f>
        <v>92.6388888888889</v>
      </c>
      <c r="D21" s="5">
        <f>+C21/D3</f>
        <v>115.79861111111111</v>
      </c>
      <c r="F21" s="1" t="s">
        <v>297</v>
      </c>
    </row>
    <row r="22" spans="1:6" s="30" customFormat="1" x14ac:dyDescent="0.25">
      <c r="A22" s="25" t="s">
        <v>244</v>
      </c>
      <c r="B22" s="31">
        <v>1</v>
      </c>
      <c r="C22" s="34">
        <f>+B22/D4</f>
        <v>92.6388888888889</v>
      </c>
      <c r="D22" s="35">
        <f>+C22/D3</f>
        <v>115.79861111111111</v>
      </c>
      <c r="F22" s="25" t="s">
        <v>244</v>
      </c>
    </row>
    <row r="23" spans="1:6" x14ac:dyDescent="0.25">
      <c r="A23" s="1" t="s">
        <v>240</v>
      </c>
      <c r="B23" s="2">
        <v>1</v>
      </c>
      <c r="C23" s="4">
        <f>+B23/D4</f>
        <v>92.6388888888889</v>
      </c>
      <c r="D23" s="5">
        <f>+C23/D3</f>
        <v>115.79861111111111</v>
      </c>
      <c r="F23" s="1" t="s">
        <v>240</v>
      </c>
    </row>
    <row r="24" spans="1:6" x14ac:dyDescent="0.25">
      <c r="B24" s="2"/>
    </row>
    <row r="25" spans="1:6" x14ac:dyDescent="0.25">
      <c r="A25" s="1" t="s">
        <v>58</v>
      </c>
      <c r="B25" s="2">
        <f>+SUM(B6:B23)</f>
        <v>67</v>
      </c>
      <c r="D25" s="17">
        <f>+SUM(D6:D23)</f>
        <v>7758.5069444444453</v>
      </c>
    </row>
    <row r="26" spans="1:6" x14ac:dyDescent="0.25">
      <c r="A26" s="1" t="s">
        <v>176</v>
      </c>
      <c r="B26" s="2">
        <f>+COUNT(B6:B23)</f>
        <v>18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A2" sqref="A2:XFD15"/>
    </sheetView>
  </sheetViews>
  <sheetFormatPr defaultRowHeight="15" x14ac:dyDescent="0.25"/>
  <cols>
    <col min="3" max="3" width="44.7109375" customWidth="1"/>
    <col min="12" max="12" width="20.5703125" bestFit="1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x14ac:dyDescent="0.25">
      <c r="A2" s="2">
        <v>11194</v>
      </c>
      <c r="B2" s="2" t="s">
        <v>288</v>
      </c>
      <c r="C2" t="s">
        <v>628</v>
      </c>
      <c r="D2" t="s">
        <v>439</v>
      </c>
      <c r="E2" s="14">
        <v>7500</v>
      </c>
      <c r="F2" s="14">
        <v>0</v>
      </c>
      <c r="G2" s="1" t="s">
        <v>404</v>
      </c>
      <c r="L2" t="str">
        <f t="shared" ref="L2:L13" si="0">+CONCATENATE(G2,A2)</f>
        <v>Pseudonitzschia11194</v>
      </c>
      <c r="N2" s="21" t="s">
        <v>441</v>
      </c>
    </row>
    <row r="3" spans="1:14" x14ac:dyDescent="0.25">
      <c r="A3" s="2">
        <v>11195</v>
      </c>
      <c r="B3" s="2" t="s">
        <v>288</v>
      </c>
      <c r="C3" t="s">
        <v>628</v>
      </c>
      <c r="D3" t="s">
        <v>439</v>
      </c>
      <c r="E3" s="14"/>
      <c r="F3" s="14"/>
      <c r="G3" s="1" t="s">
        <v>411</v>
      </c>
      <c r="L3" t="str">
        <f t="shared" si="0"/>
        <v>Nitzschia11195</v>
      </c>
      <c r="N3" s="21" t="s">
        <v>441</v>
      </c>
    </row>
    <row r="4" spans="1:14" x14ac:dyDescent="0.25">
      <c r="A4" s="2">
        <v>11196</v>
      </c>
      <c r="B4" s="2" t="s">
        <v>288</v>
      </c>
      <c r="C4" t="s">
        <v>628</v>
      </c>
      <c r="D4" t="s">
        <v>439</v>
      </c>
      <c r="E4" s="14">
        <v>5000</v>
      </c>
      <c r="F4" s="14">
        <v>0</v>
      </c>
      <c r="G4" s="1" t="s">
        <v>411</v>
      </c>
      <c r="L4" t="str">
        <f t="shared" si="0"/>
        <v>Nitzschia11196</v>
      </c>
      <c r="N4" s="21" t="s">
        <v>441</v>
      </c>
    </row>
    <row r="5" spans="1:14" x14ac:dyDescent="0.25">
      <c r="A5" s="2">
        <v>11197</v>
      </c>
      <c r="B5" s="2" t="s">
        <v>288</v>
      </c>
      <c r="C5" t="s">
        <v>628</v>
      </c>
      <c r="D5" t="s">
        <v>439</v>
      </c>
      <c r="E5" s="14">
        <v>15000</v>
      </c>
      <c r="F5" s="14">
        <v>0</v>
      </c>
      <c r="G5" s="1" t="s">
        <v>411</v>
      </c>
      <c r="L5" t="str">
        <f>+CONCATENATE(G5,A4,"a")</f>
        <v>Nitzschia11196a</v>
      </c>
      <c r="N5" s="21" t="s">
        <v>441</v>
      </c>
    </row>
    <row r="6" spans="1:14" x14ac:dyDescent="0.25">
      <c r="A6" s="2">
        <v>11198</v>
      </c>
      <c r="B6" s="2" t="s">
        <v>288</v>
      </c>
      <c r="C6" t="s">
        <v>628</v>
      </c>
      <c r="D6" t="s">
        <v>439</v>
      </c>
      <c r="E6" s="14">
        <v>5000</v>
      </c>
      <c r="F6" s="14">
        <v>0</v>
      </c>
      <c r="G6" s="1" t="s">
        <v>411</v>
      </c>
      <c r="L6" t="str">
        <f t="shared" si="0"/>
        <v>Nitzschia11198</v>
      </c>
      <c r="N6" s="21" t="s">
        <v>441</v>
      </c>
    </row>
    <row r="7" spans="1:14" x14ac:dyDescent="0.25">
      <c r="A7" s="2">
        <v>11199</v>
      </c>
      <c r="B7" s="2" t="s">
        <v>288</v>
      </c>
      <c r="C7" t="s">
        <v>628</v>
      </c>
      <c r="D7" t="s">
        <v>439</v>
      </c>
      <c r="E7" s="14">
        <v>1800</v>
      </c>
      <c r="F7" s="14">
        <v>0</v>
      </c>
      <c r="G7" s="1" t="s">
        <v>468</v>
      </c>
      <c r="L7" t="str">
        <f t="shared" si="0"/>
        <v>silicoflagellate11199</v>
      </c>
      <c r="N7" s="21" t="s">
        <v>441</v>
      </c>
    </row>
    <row r="8" spans="1:14" x14ac:dyDescent="0.25">
      <c r="A8" s="2">
        <v>11200</v>
      </c>
      <c r="B8" s="2" t="s">
        <v>288</v>
      </c>
      <c r="C8" t="s">
        <v>628</v>
      </c>
      <c r="D8" t="s">
        <v>439</v>
      </c>
      <c r="E8" s="14">
        <v>15000</v>
      </c>
      <c r="F8" s="14">
        <v>0</v>
      </c>
      <c r="G8" s="1" t="s">
        <v>418</v>
      </c>
      <c r="L8" t="str">
        <f t="shared" si="0"/>
        <v>Thalassiosira11200</v>
      </c>
      <c r="N8" s="21" t="s">
        <v>441</v>
      </c>
    </row>
    <row r="9" spans="1:14" x14ac:dyDescent="0.25">
      <c r="A9" s="2">
        <v>11201</v>
      </c>
      <c r="B9" s="2" t="s">
        <v>288</v>
      </c>
      <c r="C9" t="s">
        <v>628</v>
      </c>
      <c r="D9" t="s">
        <v>439</v>
      </c>
      <c r="E9" s="14">
        <v>5000</v>
      </c>
      <c r="F9" s="14">
        <v>0</v>
      </c>
      <c r="G9" s="1" t="s">
        <v>411</v>
      </c>
      <c r="L9" t="str">
        <f t="shared" si="0"/>
        <v>Nitzschia11201</v>
      </c>
      <c r="N9" s="21" t="s">
        <v>441</v>
      </c>
    </row>
    <row r="10" spans="1:14" s="30" customFormat="1" x14ac:dyDescent="0.25">
      <c r="A10" s="31">
        <v>11202</v>
      </c>
      <c r="B10" s="31" t="s">
        <v>288</v>
      </c>
      <c r="C10" t="s">
        <v>628</v>
      </c>
      <c r="D10" s="30" t="s">
        <v>439</v>
      </c>
      <c r="E10" s="32">
        <v>7500</v>
      </c>
      <c r="F10" s="32">
        <v>0</v>
      </c>
      <c r="G10" s="25" t="s">
        <v>418</v>
      </c>
      <c r="L10" s="30" t="str">
        <f t="shared" si="0"/>
        <v>Thalassiosira11202</v>
      </c>
      <c r="N10" s="33" t="s">
        <v>441</v>
      </c>
    </row>
    <row r="11" spans="1:14" x14ac:dyDescent="0.25">
      <c r="A11" s="2">
        <v>11203</v>
      </c>
      <c r="B11" s="2" t="s">
        <v>288</v>
      </c>
      <c r="C11" t="s">
        <v>628</v>
      </c>
      <c r="D11" t="s">
        <v>439</v>
      </c>
      <c r="E11" s="14">
        <v>5000</v>
      </c>
      <c r="F11" s="14">
        <v>0</v>
      </c>
      <c r="G11" s="1" t="s">
        <v>606</v>
      </c>
      <c r="H11" t="s">
        <v>607</v>
      </c>
      <c r="L11" t="str">
        <f t="shared" si="0"/>
        <v>Gladiolithus11203</v>
      </c>
      <c r="N11" s="21" t="s">
        <v>441</v>
      </c>
    </row>
    <row r="12" spans="1:14" x14ac:dyDescent="0.25">
      <c r="A12" s="2">
        <v>11204</v>
      </c>
      <c r="B12" s="2" t="s">
        <v>288</v>
      </c>
      <c r="C12" t="s">
        <v>628</v>
      </c>
      <c r="D12" t="s">
        <v>439</v>
      </c>
      <c r="E12" s="14">
        <v>5000</v>
      </c>
      <c r="F12" s="14">
        <v>0</v>
      </c>
      <c r="G12" s="1" t="s">
        <v>424</v>
      </c>
      <c r="L12" t="str">
        <f t="shared" si="0"/>
        <v>Diploneis11204</v>
      </c>
      <c r="N12" s="21" t="s">
        <v>441</v>
      </c>
    </row>
    <row r="13" spans="1:14" x14ac:dyDescent="0.25">
      <c r="A13" s="2">
        <v>11205</v>
      </c>
      <c r="B13" s="2" t="s">
        <v>288</v>
      </c>
      <c r="C13" t="s">
        <v>628</v>
      </c>
      <c r="D13" t="s">
        <v>439</v>
      </c>
      <c r="E13" s="14">
        <v>750</v>
      </c>
      <c r="F13" s="14">
        <v>0</v>
      </c>
      <c r="G13" s="1" t="s">
        <v>410</v>
      </c>
      <c r="H13" t="s">
        <v>469</v>
      </c>
      <c r="L13" t="str">
        <f t="shared" si="0"/>
        <v>Thalassionema11205</v>
      </c>
      <c r="N13" s="21" t="s">
        <v>441</v>
      </c>
    </row>
    <row r="14" spans="1:14" x14ac:dyDescent="0.25">
      <c r="A14" s="2">
        <v>11206</v>
      </c>
      <c r="B14" s="2" t="s">
        <v>288</v>
      </c>
      <c r="C14" t="s">
        <v>628</v>
      </c>
      <c r="D14" t="s">
        <v>439</v>
      </c>
      <c r="E14" s="14">
        <v>20000</v>
      </c>
      <c r="F14" s="14">
        <v>0</v>
      </c>
      <c r="G14" s="1" t="s">
        <v>410</v>
      </c>
      <c r="H14" t="s">
        <v>469</v>
      </c>
      <c r="L14" t="str">
        <f>+CONCATENATE(G14,A13,"a")</f>
        <v>Thalassionema11205a</v>
      </c>
      <c r="N14" s="21" t="s">
        <v>441</v>
      </c>
    </row>
    <row r="15" spans="1:14" x14ac:dyDescent="0.25">
      <c r="A15" s="2">
        <v>11207</v>
      </c>
      <c r="B15" s="2" t="s">
        <v>288</v>
      </c>
      <c r="C15" t="s">
        <v>628</v>
      </c>
      <c r="D15" t="s">
        <v>439</v>
      </c>
      <c r="E15" s="14">
        <v>20000</v>
      </c>
      <c r="F15" s="14">
        <v>0</v>
      </c>
      <c r="G15" s="1" t="s">
        <v>410</v>
      </c>
      <c r="H15" t="s">
        <v>469</v>
      </c>
      <c r="L15" t="str">
        <f>+CONCATENATE(G15,A13,"b")</f>
        <v>Thalassionema11205b</v>
      </c>
      <c r="N15" s="21" t="s">
        <v>441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A18" sqref="A18"/>
    </sheetView>
  </sheetViews>
  <sheetFormatPr defaultRowHeight="15" x14ac:dyDescent="0.25"/>
  <cols>
    <col min="1" max="1" width="27.85546875" customWidth="1"/>
    <col min="2" max="2" width="15.28515625" customWidth="1"/>
    <col min="3" max="3" width="12" customWidth="1"/>
    <col min="5" max="5" width="4.140625" customWidth="1"/>
    <col min="6" max="6" width="22.42578125" customWidth="1"/>
  </cols>
  <sheetData>
    <row r="1" spans="1:7" x14ac:dyDescent="0.25">
      <c r="A1" t="s">
        <v>83</v>
      </c>
      <c r="B1" s="2"/>
    </row>
    <row r="2" spans="1:7" x14ac:dyDescent="0.25">
      <c r="A2" s="1" t="s">
        <v>149</v>
      </c>
      <c r="B2" s="2"/>
      <c r="C2" s="1" t="s">
        <v>384</v>
      </c>
      <c r="D2" s="2"/>
    </row>
    <row r="3" spans="1:7" x14ac:dyDescent="0.25">
      <c r="A3" t="s">
        <v>343</v>
      </c>
      <c r="B3" s="1" t="s">
        <v>298</v>
      </c>
      <c r="C3" s="2" t="s">
        <v>4</v>
      </c>
      <c r="D3" s="2">
        <v>0.8</v>
      </c>
    </row>
    <row r="4" spans="1:7" x14ac:dyDescent="0.25">
      <c r="A4" s="1" t="s">
        <v>5</v>
      </c>
      <c r="B4" s="2">
        <v>637</v>
      </c>
      <c r="C4" s="2" t="s">
        <v>6</v>
      </c>
      <c r="D4" s="3">
        <f>+B4/60030</f>
        <v>1.0611360986173581E-2</v>
      </c>
    </row>
    <row r="5" spans="1:7" x14ac:dyDescent="0.25">
      <c r="A5" s="1" t="s">
        <v>60</v>
      </c>
      <c r="B5" s="2" t="s">
        <v>8</v>
      </c>
      <c r="C5" s="2" t="s">
        <v>9</v>
      </c>
      <c r="D5" s="2" t="s">
        <v>10</v>
      </c>
      <c r="F5" s="1" t="s">
        <v>308</v>
      </c>
      <c r="G5" s="1"/>
    </row>
    <row r="6" spans="1:7" s="30" customFormat="1" x14ac:dyDescent="0.25">
      <c r="A6" s="25" t="s">
        <v>299</v>
      </c>
      <c r="B6" s="31">
        <v>1</v>
      </c>
      <c r="C6" s="34">
        <f>+B6/D4</f>
        <v>94.238618524332807</v>
      </c>
      <c r="D6" s="35">
        <f>+C6/D3</f>
        <v>117.798273155416</v>
      </c>
      <c r="G6" s="25"/>
    </row>
    <row r="7" spans="1:7" x14ac:dyDescent="0.25">
      <c r="A7" s="1" t="s">
        <v>372</v>
      </c>
      <c r="B7" s="2">
        <v>1</v>
      </c>
      <c r="C7" s="4">
        <f>+B7/D4</f>
        <v>94.238618524332807</v>
      </c>
      <c r="D7" s="5">
        <f>+C7/D3</f>
        <v>117.798273155416</v>
      </c>
      <c r="F7" s="1" t="s">
        <v>373</v>
      </c>
    </row>
    <row r="8" spans="1:7" x14ac:dyDescent="0.25">
      <c r="A8" s="1" t="s">
        <v>300</v>
      </c>
      <c r="B8" s="2">
        <v>1</v>
      </c>
      <c r="C8" s="4">
        <f>+B8/D4</f>
        <v>94.238618524332807</v>
      </c>
      <c r="D8" s="5">
        <f>+C8/D3</f>
        <v>117.798273155416</v>
      </c>
      <c r="F8" s="1" t="s">
        <v>300</v>
      </c>
    </row>
    <row r="9" spans="1:7" x14ac:dyDescent="0.25">
      <c r="A9" s="1" t="s">
        <v>523</v>
      </c>
      <c r="B9" s="2">
        <v>10</v>
      </c>
      <c r="C9" s="4">
        <f>+B9/D4</f>
        <v>942.38618524332799</v>
      </c>
      <c r="D9" s="5">
        <f>+C9/D3</f>
        <v>1177.98273155416</v>
      </c>
    </row>
    <row r="10" spans="1:7" x14ac:dyDescent="0.25">
      <c r="A10" s="1" t="s">
        <v>173</v>
      </c>
      <c r="B10" s="2">
        <v>1</v>
      </c>
      <c r="C10" s="4">
        <f>+B10/D4</f>
        <v>94.238618524332807</v>
      </c>
      <c r="D10" s="5">
        <f>+C10/D3</f>
        <v>117.798273155416</v>
      </c>
    </row>
    <row r="11" spans="1:7" x14ac:dyDescent="0.25">
      <c r="A11" s="1" t="s">
        <v>301</v>
      </c>
      <c r="B11" s="2">
        <v>1</v>
      </c>
      <c r="C11" s="4">
        <f>+B11/D4</f>
        <v>94.238618524332807</v>
      </c>
      <c r="D11" s="5">
        <f>+C11/D3</f>
        <v>117.798273155416</v>
      </c>
    </row>
    <row r="12" spans="1:7" x14ac:dyDescent="0.25">
      <c r="A12" s="1" t="s">
        <v>302</v>
      </c>
      <c r="B12" s="2">
        <v>1</v>
      </c>
      <c r="C12" s="4">
        <f>+B12/D4</f>
        <v>94.238618524332807</v>
      </c>
      <c r="D12" s="5">
        <f>+C12/D3</f>
        <v>117.798273155416</v>
      </c>
      <c r="F12" s="1" t="s">
        <v>485</v>
      </c>
    </row>
    <row r="13" spans="1:7" x14ac:dyDescent="0.25">
      <c r="A13" s="1" t="s">
        <v>275</v>
      </c>
      <c r="B13" s="2">
        <v>3</v>
      </c>
      <c r="C13" s="4">
        <f>+B13/D4</f>
        <v>282.71585557299841</v>
      </c>
      <c r="D13" s="5">
        <f>+C13/D3</f>
        <v>353.39481946624801</v>
      </c>
    </row>
    <row r="14" spans="1:7" x14ac:dyDescent="0.25">
      <c r="A14" s="1" t="s">
        <v>372</v>
      </c>
      <c r="B14" s="2">
        <v>2</v>
      </c>
      <c r="C14" s="4">
        <f>+B14/D4</f>
        <v>188.47723704866561</v>
      </c>
      <c r="D14" s="5">
        <f>+C14/D3</f>
        <v>235.596546310832</v>
      </c>
      <c r="F14" s="1" t="s">
        <v>374</v>
      </c>
    </row>
    <row r="15" spans="1:7" s="30" customFormat="1" x14ac:dyDescent="0.25">
      <c r="A15" s="25" t="s">
        <v>341</v>
      </c>
      <c r="B15" s="31">
        <v>5</v>
      </c>
      <c r="C15" s="34">
        <f>+B15/D4</f>
        <v>471.19309262166399</v>
      </c>
      <c r="D15" s="35">
        <f>+C15/D3</f>
        <v>588.99136577707998</v>
      </c>
      <c r="F15" s="25" t="s">
        <v>340</v>
      </c>
    </row>
    <row r="16" spans="1:7" x14ac:dyDescent="0.25">
      <c r="A16" s="1" t="s">
        <v>303</v>
      </c>
      <c r="B16" s="2">
        <v>1</v>
      </c>
      <c r="C16" s="4">
        <f>+B16/D4</f>
        <v>94.238618524332807</v>
      </c>
      <c r="D16" s="5">
        <f>+C16/D3</f>
        <v>117.798273155416</v>
      </c>
      <c r="F16" s="1" t="s">
        <v>303</v>
      </c>
    </row>
    <row r="17" spans="1:6" x14ac:dyDescent="0.25">
      <c r="A17" s="1" t="s">
        <v>566</v>
      </c>
      <c r="B17" s="2">
        <v>1</v>
      </c>
      <c r="C17" s="4">
        <f>+B17/D4</f>
        <v>94.238618524332807</v>
      </c>
      <c r="D17" s="5">
        <f>+C17/D3</f>
        <v>117.798273155416</v>
      </c>
      <c r="F17" s="1" t="s">
        <v>313</v>
      </c>
    </row>
    <row r="18" spans="1:6" x14ac:dyDescent="0.25">
      <c r="A18" s="1" t="s">
        <v>304</v>
      </c>
      <c r="B18" s="2">
        <v>2</v>
      </c>
      <c r="C18" s="4">
        <f>+B18/D4</f>
        <v>188.47723704866561</v>
      </c>
      <c r="D18" s="5">
        <f>+C18/D3</f>
        <v>235.596546310832</v>
      </c>
      <c r="F18" s="1" t="s">
        <v>304</v>
      </c>
    </row>
    <row r="19" spans="1:6" x14ac:dyDescent="0.25">
      <c r="A19" s="1" t="s">
        <v>305</v>
      </c>
      <c r="B19" s="2">
        <v>1</v>
      </c>
      <c r="C19" s="4">
        <f>+B19/D4</f>
        <v>94.238618524332807</v>
      </c>
      <c r="D19" s="5">
        <f>+C19/D3</f>
        <v>117.798273155416</v>
      </c>
      <c r="F19" s="1" t="s">
        <v>305</v>
      </c>
    </row>
    <row r="20" spans="1:6" x14ac:dyDescent="0.25">
      <c r="A20" s="1" t="s">
        <v>371</v>
      </c>
      <c r="B20" s="2">
        <v>1</v>
      </c>
      <c r="C20" s="4">
        <f>+B20/D4</f>
        <v>94.238618524332807</v>
      </c>
      <c r="D20" s="5">
        <f>+C20/D3</f>
        <v>117.798273155416</v>
      </c>
      <c r="F20" s="1" t="s">
        <v>306</v>
      </c>
    </row>
    <row r="21" spans="1:6" x14ac:dyDescent="0.25">
      <c r="A21" s="1" t="s">
        <v>314</v>
      </c>
      <c r="B21" s="2">
        <v>4</v>
      </c>
      <c r="C21" s="4">
        <f>+B21/D4</f>
        <v>376.95447409733123</v>
      </c>
      <c r="D21" s="5">
        <f>+C21/D3</f>
        <v>471.19309262166399</v>
      </c>
      <c r="F21" s="1" t="s">
        <v>307</v>
      </c>
    </row>
    <row r="22" spans="1:6" x14ac:dyDescent="0.25">
      <c r="A22" s="1"/>
      <c r="B22" s="2"/>
      <c r="C22" s="4"/>
      <c r="D22" s="5">
        <f>+C22/D3</f>
        <v>0</v>
      </c>
    </row>
    <row r="23" spans="1:6" x14ac:dyDescent="0.25">
      <c r="A23" s="1"/>
      <c r="B23" s="2"/>
      <c r="C23" s="4"/>
      <c r="D23" s="5">
        <f>+C23/D3</f>
        <v>0</v>
      </c>
    </row>
    <row r="24" spans="1:6" x14ac:dyDescent="0.25">
      <c r="B24" s="2"/>
    </row>
    <row r="25" spans="1:6" x14ac:dyDescent="0.25">
      <c r="A25" s="1" t="s">
        <v>58</v>
      </c>
      <c r="B25" s="2">
        <f>+SUM(B6:B23)</f>
        <v>36</v>
      </c>
      <c r="D25" s="17">
        <f>+SUM(D6:D23)</f>
        <v>4240.7378335949761</v>
      </c>
    </row>
    <row r="26" spans="1:6" x14ac:dyDescent="0.25">
      <c r="A26" s="1" t="s">
        <v>176</v>
      </c>
      <c r="B26" s="2">
        <f>+COUNT(B6:B23)</f>
        <v>16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K33" sqref="K33"/>
    </sheetView>
  </sheetViews>
  <sheetFormatPr defaultRowHeight="15" x14ac:dyDescent="0.25"/>
  <cols>
    <col min="3" max="3" width="26.85546875" customWidth="1"/>
    <col min="7" max="7" width="15.7109375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x14ac:dyDescent="0.25">
      <c r="A2" s="2">
        <v>11214</v>
      </c>
      <c r="B2" s="2" t="s">
        <v>298</v>
      </c>
      <c r="C2" s="30" t="s">
        <v>629</v>
      </c>
      <c r="D2" t="s">
        <v>439</v>
      </c>
      <c r="E2" s="14">
        <v>10000</v>
      </c>
      <c r="F2" s="14">
        <v>0</v>
      </c>
      <c r="G2" s="1" t="s">
        <v>413</v>
      </c>
      <c r="J2" t="s">
        <v>82</v>
      </c>
      <c r="L2" t="str">
        <f t="shared" ref="L2:L15" si="0">+CONCATENATE(G2,A2)</f>
        <v>Chaetoceros11214</v>
      </c>
      <c r="N2" s="21"/>
    </row>
    <row r="3" spans="1:14" x14ac:dyDescent="0.25">
      <c r="A3" s="2">
        <v>11215</v>
      </c>
      <c r="B3" s="2" t="s">
        <v>298</v>
      </c>
      <c r="C3" s="30" t="s">
        <v>629</v>
      </c>
      <c r="D3" t="s">
        <v>439</v>
      </c>
      <c r="E3" s="14">
        <v>10000</v>
      </c>
      <c r="F3" s="14">
        <v>0</v>
      </c>
      <c r="G3" s="1" t="s">
        <v>411</v>
      </c>
      <c r="L3" t="str">
        <f t="shared" si="0"/>
        <v>Nitzschia11215</v>
      </c>
      <c r="N3" s="21"/>
    </row>
    <row r="4" spans="1:14" x14ac:dyDescent="0.25">
      <c r="A4" s="2">
        <v>11216</v>
      </c>
      <c r="B4" s="2" t="s">
        <v>298</v>
      </c>
      <c r="C4" s="30" t="s">
        <v>629</v>
      </c>
      <c r="D4" t="s">
        <v>439</v>
      </c>
      <c r="E4" s="14">
        <v>3000</v>
      </c>
      <c r="F4" s="14">
        <v>0</v>
      </c>
      <c r="G4" s="1" t="s">
        <v>411</v>
      </c>
      <c r="L4" t="str">
        <f t="shared" si="0"/>
        <v>Nitzschia11216</v>
      </c>
      <c r="N4" s="21"/>
    </row>
    <row r="5" spans="1:14" x14ac:dyDescent="0.25">
      <c r="A5" s="2">
        <v>11217</v>
      </c>
      <c r="B5" s="2" t="s">
        <v>298</v>
      </c>
      <c r="C5" s="30" t="s">
        <v>629</v>
      </c>
      <c r="D5" t="s">
        <v>439</v>
      </c>
      <c r="E5" s="14">
        <v>15000</v>
      </c>
      <c r="F5" s="14">
        <v>0</v>
      </c>
      <c r="G5" s="1" t="s">
        <v>411</v>
      </c>
      <c r="L5" t="str">
        <f>+CONCATENATE(G5,A4,"a")</f>
        <v>Nitzschia11216a</v>
      </c>
      <c r="N5" s="21"/>
    </row>
    <row r="6" spans="1:14" x14ac:dyDescent="0.25">
      <c r="A6" s="2">
        <v>11218</v>
      </c>
      <c r="B6" s="2" t="s">
        <v>298</v>
      </c>
      <c r="C6" s="30" t="s">
        <v>629</v>
      </c>
      <c r="D6" t="s">
        <v>439</v>
      </c>
      <c r="E6" s="14">
        <v>15000</v>
      </c>
      <c r="F6" s="14">
        <v>0</v>
      </c>
      <c r="G6" s="1" t="s">
        <v>411</v>
      </c>
      <c r="L6" t="str">
        <f>+CONCATENATE(G6,A4,"b")</f>
        <v>Nitzschia11216b</v>
      </c>
      <c r="N6" s="21"/>
    </row>
    <row r="7" spans="1:14" x14ac:dyDescent="0.25">
      <c r="A7" s="2">
        <v>11219</v>
      </c>
      <c r="B7" s="2" t="s">
        <v>298</v>
      </c>
      <c r="C7" s="30" t="s">
        <v>629</v>
      </c>
      <c r="D7" t="s">
        <v>439</v>
      </c>
      <c r="E7" s="14">
        <v>25000</v>
      </c>
      <c r="F7" s="14">
        <v>0</v>
      </c>
      <c r="G7" s="1" t="s">
        <v>411</v>
      </c>
      <c r="L7" t="str">
        <f>+CONCATENATE(G7,A4,"c")</f>
        <v>Nitzschia11216c</v>
      </c>
      <c r="N7" s="21"/>
    </row>
    <row r="8" spans="1:14" x14ac:dyDescent="0.25">
      <c r="A8" s="2">
        <v>11220</v>
      </c>
      <c r="B8" s="2" t="s">
        <v>298</v>
      </c>
      <c r="C8" s="30" t="s">
        <v>629</v>
      </c>
      <c r="D8" t="s">
        <v>439</v>
      </c>
      <c r="E8" s="14">
        <v>15000</v>
      </c>
      <c r="F8" s="14">
        <v>0</v>
      </c>
      <c r="G8" s="1" t="s">
        <v>413</v>
      </c>
      <c r="J8" t="s">
        <v>82</v>
      </c>
      <c r="L8" t="str">
        <f t="shared" si="0"/>
        <v>Chaetoceros11220</v>
      </c>
      <c r="N8" s="21"/>
    </row>
    <row r="9" spans="1:14" x14ac:dyDescent="0.25">
      <c r="A9" s="2">
        <v>11221</v>
      </c>
      <c r="B9" s="2" t="s">
        <v>298</v>
      </c>
      <c r="C9" s="30" t="s">
        <v>629</v>
      </c>
      <c r="D9" t="s">
        <v>439</v>
      </c>
      <c r="E9" s="14">
        <v>7500</v>
      </c>
      <c r="F9" s="14">
        <v>0</v>
      </c>
      <c r="G9" s="1" t="s">
        <v>418</v>
      </c>
      <c r="L9" t="str">
        <f t="shared" si="0"/>
        <v>Thalassiosira11221</v>
      </c>
      <c r="N9" s="21"/>
    </row>
    <row r="10" spans="1:14" x14ac:dyDescent="0.25">
      <c r="A10" s="2">
        <v>11222</v>
      </c>
      <c r="B10" s="2" t="s">
        <v>298</v>
      </c>
      <c r="C10" s="30" t="s">
        <v>629</v>
      </c>
      <c r="D10" t="s">
        <v>439</v>
      </c>
      <c r="E10" s="14">
        <v>15000</v>
      </c>
      <c r="F10" s="14">
        <v>0</v>
      </c>
      <c r="G10" s="1" t="s">
        <v>449</v>
      </c>
      <c r="H10" t="s">
        <v>590</v>
      </c>
      <c r="L10" t="str">
        <f t="shared" si="0"/>
        <v>Florisphaera11222</v>
      </c>
      <c r="N10" s="21"/>
    </row>
    <row r="11" spans="1:14" x14ac:dyDescent="0.25">
      <c r="A11" s="2">
        <v>11223</v>
      </c>
      <c r="B11" s="2" t="s">
        <v>298</v>
      </c>
      <c r="C11" s="30" t="s">
        <v>629</v>
      </c>
      <c r="D11" t="s">
        <v>439</v>
      </c>
      <c r="E11" s="14">
        <v>10000</v>
      </c>
      <c r="F11" s="14">
        <v>0</v>
      </c>
      <c r="G11" s="1" t="s">
        <v>411</v>
      </c>
      <c r="L11" t="str">
        <f t="shared" si="0"/>
        <v>Nitzschia11223</v>
      </c>
      <c r="N11" s="21"/>
    </row>
    <row r="12" spans="1:14" x14ac:dyDescent="0.25">
      <c r="A12" s="2">
        <v>11224</v>
      </c>
      <c r="B12" s="2" t="s">
        <v>298</v>
      </c>
      <c r="C12" s="30" t="s">
        <v>629</v>
      </c>
      <c r="D12" t="s">
        <v>439</v>
      </c>
      <c r="E12" s="14">
        <v>5000</v>
      </c>
      <c r="F12" s="14">
        <v>0</v>
      </c>
      <c r="G12" s="1" t="s">
        <v>418</v>
      </c>
      <c r="L12" t="str">
        <f t="shared" si="0"/>
        <v>Thalassiosira11224</v>
      </c>
      <c r="N12" s="21"/>
    </row>
    <row r="13" spans="1:14" x14ac:dyDescent="0.25">
      <c r="A13" s="2">
        <v>11225</v>
      </c>
      <c r="B13" s="2" t="s">
        <v>298</v>
      </c>
      <c r="C13" s="30" t="s">
        <v>629</v>
      </c>
      <c r="D13" t="s">
        <v>439</v>
      </c>
      <c r="E13" s="14">
        <v>18000</v>
      </c>
      <c r="F13" s="14">
        <v>0</v>
      </c>
      <c r="G13" s="1" t="s">
        <v>458</v>
      </c>
      <c r="H13" t="s">
        <v>486</v>
      </c>
      <c r="L13" t="str">
        <f t="shared" si="0"/>
        <v>Neodelphineis11225</v>
      </c>
      <c r="N13" s="21"/>
    </row>
    <row r="14" spans="1:14" x14ac:dyDescent="0.25">
      <c r="A14" s="2">
        <v>11226</v>
      </c>
      <c r="B14" s="2" t="s">
        <v>298</v>
      </c>
      <c r="C14" s="30" t="s">
        <v>629</v>
      </c>
      <c r="D14" t="s">
        <v>439</v>
      </c>
      <c r="E14" s="14">
        <v>1500</v>
      </c>
      <c r="F14" s="14">
        <v>0</v>
      </c>
      <c r="G14" s="1" t="s">
        <v>483</v>
      </c>
      <c r="H14" t="s">
        <v>484</v>
      </c>
      <c r="L14" t="str">
        <f t="shared" si="0"/>
        <v>Paralia11226</v>
      </c>
      <c r="N14" s="21"/>
    </row>
    <row r="15" spans="1:14" s="30" customFormat="1" x14ac:dyDescent="0.25">
      <c r="A15" s="31">
        <v>11227</v>
      </c>
      <c r="B15" s="31" t="s">
        <v>298</v>
      </c>
      <c r="C15" s="30" t="s">
        <v>629</v>
      </c>
      <c r="D15" s="30" t="s">
        <v>439</v>
      </c>
      <c r="E15" s="32">
        <v>5000</v>
      </c>
      <c r="F15" s="32">
        <v>0</v>
      </c>
      <c r="G15" s="25" t="s">
        <v>411</v>
      </c>
      <c r="L15" s="30" t="str">
        <f t="shared" si="0"/>
        <v>Nitzschia11227</v>
      </c>
      <c r="N15" s="3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A29" sqref="A29"/>
    </sheetView>
  </sheetViews>
  <sheetFormatPr defaultRowHeight="15" x14ac:dyDescent="0.25"/>
  <cols>
    <col min="1" max="1" width="27" customWidth="1"/>
    <col min="2" max="2" width="16.28515625" customWidth="1"/>
    <col min="3" max="3" width="13.85546875" customWidth="1"/>
    <col min="5" max="5" width="4.5703125" customWidth="1"/>
    <col min="6" max="6" width="20.28515625" customWidth="1"/>
  </cols>
  <sheetData>
    <row r="1" spans="1:7" x14ac:dyDescent="0.25">
      <c r="A1" t="s">
        <v>83</v>
      </c>
    </row>
    <row r="2" spans="1:7" x14ac:dyDescent="0.25">
      <c r="A2" s="1" t="s">
        <v>61</v>
      </c>
      <c r="B2" s="2"/>
      <c r="C2" s="1" t="s">
        <v>385</v>
      </c>
      <c r="D2" s="2"/>
    </row>
    <row r="3" spans="1:7" x14ac:dyDescent="0.25">
      <c r="A3" t="s">
        <v>3</v>
      </c>
      <c r="B3" s="2" t="s">
        <v>62</v>
      </c>
      <c r="C3" s="2" t="s">
        <v>4</v>
      </c>
      <c r="D3" s="2">
        <v>0.9</v>
      </c>
    </row>
    <row r="4" spans="1:7" x14ac:dyDescent="0.25">
      <c r="A4" s="1" t="s">
        <v>5</v>
      </c>
      <c r="B4" s="2">
        <v>301</v>
      </c>
      <c r="C4" s="2" t="s">
        <v>6</v>
      </c>
      <c r="D4" s="3">
        <f>+B4/60030</f>
        <v>5.0141595868732304E-3</v>
      </c>
    </row>
    <row r="5" spans="1:7" x14ac:dyDescent="0.25">
      <c r="A5" s="1" t="s">
        <v>60</v>
      </c>
      <c r="B5" s="2" t="s">
        <v>8</v>
      </c>
      <c r="C5" s="2" t="s">
        <v>9</v>
      </c>
      <c r="D5" s="2" t="s">
        <v>10</v>
      </c>
      <c r="F5" s="1" t="s">
        <v>308</v>
      </c>
      <c r="G5" s="2"/>
    </row>
    <row r="6" spans="1:7" x14ac:dyDescent="0.25">
      <c r="A6" s="6" t="s">
        <v>341</v>
      </c>
      <c r="B6" s="7">
        <v>309</v>
      </c>
      <c r="C6" s="8">
        <f>+B6/D4</f>
        <v>61625.481727574748</v>
      </c>
      <c r="D6" s="9">
        <f>+C6/D3</f>
        <v>68472.757475083054</v>
      </c>
      <c r="F6" t="s">
        <v>567</v>
      </c>
      <c r="G6" s="6"/>
    </row>
    <row r="7" spans="1:7" x14ac:dyDescent="0.25">
      <c r="A7" s="1" t="s">
        <v>523</v>
      </c>
      <c r="B7" s="2">
        <v>132</v>
      </c>
      <c r="C7" s="4">
        <f>+B7/D4</f>
        <v>26325.448504983386</v>
      </c>
      <c r="D7" s="5">
        <f>+C7/D3</f>
        <v>29250.498338870428</v>
      </c>
    </row>
    <row r="8" spans="1:7" x14ac:dyDescent="0.25">
      <c r="A8" s="1" t="s">
        <v>63</v>
      </c>
      <c r="B8" s="2">
        <v>2</v>
      </c>
      <c r="C8" s="4">
        <f>+B8/D4</f>
        <v>398.87043189368768</v>
      </c>
      <c r="D8" s="5">
        <f>+C8/D3</f>
        <v>443.18936877076408</v>
      </c>
      <c r="F8" s="1" t="s">
        <v>63</v>
      </c>
    </row>
    <row r="9" spans="1:7" x14ac:dyDescent="0.25">
      <c r="A9" s="1" t="s">
        <v>64</v>
      </c>
      <c r="B9" s="2">
        <v>11</v>
      </c>
      <c r="C9" s="4">
        <f>+B9/D4</f>
        <v>2193.7873754152824</v>
      </c>
      <c r="D9" s="5">
        <f>+C9/D3</f>
        <v>2437.5415282392028</v>
      </c>
      <c r="F9" s="1" t="s">
        <v>64</v>
      </c>
    </row>
    <row r="10" spans="1:7" x14ac:dyDescent="0.25">
      <c r="A10" s="1" t="s">
        <v>65</v>
      </c>
      <c r="B10" s="2">
        <v>1</v>
      </c>
      <c r="C10" s="4">
        <f>+B10/D4</f>
        <v>199.43521594684384</v>
      </c>
      <c r="D10" s="5">
        <f>+C10/D3</f>
        <v>221.59468438538204</v>
      </c>
      <c r="F10" s="1" t="s">
        <v>65</v>
      </c>
    </row>
    <row r="11" spans="1:7" x14ac:dyDescent="0.25">
      <c r="A11" s="1" t="s">
        <v>354</v>
      </c>
      <c r="B11" s="2">
        <v>14</v>
      </c>
      <c r="C11" s="4">
        <f>+B11/D4</f>
        <v>2792.0930232558139</v>
      </c>
      <c r="D11" s="5">
        <f>+C11/D3</f>
        <v>3102.3255813953488</v>
      </c>
      <c r="F11" s="1" t="s">
        <v>353</v>
      </c>
      <c r="G11" s="1"/>
    </row>
    <row r="12" spans="1:7" x14ac:dyDescent="0.25">
      <c r="A12" s="1" t="s">
        <v>66</v>
      </c>
      <c r="B12" s="2">
        <v>2</v>
      </c>
      <c r="C12" s="4">
        <f>+B12/D4</f>
        <v>398.87043189368768</v>
      </c>
      <c r="D12" s="5">
        <f>+C12/D3</f>
        <v>443.18936877076408</v>
      </c>
      <c r="F12" s="1" t="s">
        <v>66</v>
      </c>
    </row>
    <row r="13" spans="1:7" x14ac:dyDescent="0.25">
      <c r="A13" s="1" t="s">
        <v>67</v>
      </c>
      <c r="B13" s="2">
        <v>4</v>
      </c>
      <c r="C13" s="4">
        <f>+B13/D4</f>
        <v>797.74086378737536</v>
      </c>
      <c r="D13" s="5">
        <f>+C13/D3</f>
        <v>886.37873754152815</v>
      </c>
      <c r="F13" s="1" t="s">
        <v>67</v>
      </c>
    </row>
    <row r="14" spans="1:7" x14ac:dyDescent="0.25">
      <c r="A14" s="1" t="s">
        <v>68</v>
      </c>
      <c r="B14" s="2">
        <v>4</v>
      </c>
      <c r="C14" s="4">
        <f>+B14/D4</f>
        <v>797.74086378737536</v>
      </c>
      <c r="D14" s="5">
        <f>+C14/D3</f>
        <v>886.37873754152815</v>
      </c>
      <c r="F14" s="1" t="s">
        <v>68</v>
      </c>
    </row>
    <row r="15" spans="1:7" x14ac:dyDescent="0.25">
      <c r="A15" s="1" t="s">
        <v>69</v>
      </c>
      <c r="B15" s="2">
        <v>2</v>
      </c>
      <c r="C15" s="4">
        <f>+B15/D4</f>
        <v>398.87043189368768</v>
      </c>
      <c r="D15" s="5">
        <f>+C15/D3</f>
        <v>443.18936877076408</v>
      </c>
      <c r="F15" s="1" t="s">
        <v>69</v>
      </c>
    </row>
    <row r="16" spans="1:7" x14ac:dyDescent="0.25">
      <c r="A16" s="1" t="s">
        <v>615</v>
      </c>
      <c r="B16" s="2">
        <v>4</v>
      </c>
      <c r="C16" s="4">
        <f>+B16/D4</f>
        <v>797.74086378737536</v>
      </c>
      <c r="D16" s="5">
        <f>+C16/D3</f>
        <v>886.37873754152815</v>
      </c>
      <c r="F16" s="1" t="s">
        <v>70</v>
      </c>
    </row>
    <row r="17" spans="1:6" x14ac:dyDescent="0.25">
      <c r="A17" s="1" t="s">
        <v>71</v>
      </c>
      <c r="B17" s="2">
        <v>10</v>
      </c>
      <c r="C17" s="4">
        <f>+B17/D4</f>
        <v>1994.3521594684385</v>
      </c>
      <c r="D17" s="5">
        <f>+C17/D3</f>
        <v>2215.9468438538206</v>
      </c>
      <c r="F17" s="1" t="s">
        <v>71</v>
      </c>
    </row>
    <row r="18" spans="1:6" x14ac:dyDescent="0.25">
      <c r="A18" s="1" t="s">
        <v>72</v>
      </c>
      <c r="B18" s="2">
        <v>4</v>
      </c>
      <c r="C18" s="4">
        <f>+B18/D4</f>
        <v>797.74086378737536</v>
      </c>
      <c r="D18" s="5">
        <f>+C18/D3</f>
        <v>886.37873754152815</v>
      </c>
      <c r="F18" s="1" t="s">
        <v>72</v>
      </c>
    </row>
    <row r="19" spans="1:6" x14ac:dyDescent="0.25">
      <c r="A19" s="1" t="s">
        <v>73</v>
      </c>
      <c r="B19" s="2">
        <v>1</v>
      </c>
      <c r="C19" s="4">
        <f>+B19/D4</f>
        <v>199.43521594684384</v>
      </c>
      <c r="D19" s="5">
        <f>+C19/D3</f>
        <v>221.59468438538204</v>
      </c>
      <c r="F19" s="1" t="s">
        <v>494</v>
      </c>
    </row>
    <row r="20" spans="1:6" s="30" customFormat="1" x14ac:dyDescent="0.25">
      <c r="A20" s="25" t="s">
        <v>564</v>
      </c>
      <c r="B20" s="31">
        <v>1</v>
      </c>
      <c r="C20" s="34">
        <f>+B20/D4</f>
        <v>199.43521594684384</v>
      </c>
      <c r="D20" s="35">
        <f>+C20/D3</f>
        <v>221.59468438538204</v>
      </c>
      <c r="F20" s="25" t="s">
        <v>565</v>
      </c>
    </row>
    <row r="21" spans="1:6" x14ac:dyDescent="0.25">
      <c r="A21" s="1" t="s">
        <v>74</v>
      </c>
      <c r="B21" s="2">
        <v>1</v>
      </c>
      <c r="C21" s="4">
        <f>+B21/D4</f>
        <v>199.43521594684384</v>
      </c>
      <c r="D21" s="5">
        <f>+C21/D3</f>
        <v>221.59468438538204</v>
      </c>
      <c r="F21" s="1" t="s">
        <v>74</v>
      </c>
    </row>
    <row r="22" spans="1:6" x14ac:dyDescent="0.25">
      <c r="A22" s="1" t="s">
        <v>338</v>
      </c>
      <c r="B22" s="2">
        <v>5</v>
      </c>
      <c r="C22" s="4">
        <f>+B22/D4</f>
        <v>997.17607973421923</v>
      </c>
      <c r="D22" s="5">
        <f>+C22/D3</f>
        <v>1107.9734219269103</v>
      </c>
      <c r="F22" s="1" t="s">
        <v>355</v>
      </c>
    </row>
    <row r="23" spans="1:6" x14ac:dyDescent="0.25">
      <c r="A23" s="1" t="s">
        <v>75</v>
      </c>
      <c r="B23" s="2">
        <v>2</v>
      </c>
      <c r="C23" s="4">
        <f>+B23/D4</f>
        <v>398.87043189368768</v>
      </c>
      <c r="D23" s="5">
        <f>+C23/D3</f>
        <v>443.18936877076408</v>
      </c>
      <c r="F23" s="1" t="s">
        <v>75</v>
      </c>
    </row>
    <row r="24" spans="1:6" x14ac:dyDescent="0.25">
      <c r="A24" s="1" t="s">
        <v>76</v>
      </c>
      <c r="B24" s="2">
        <v>1</v>
      </c>
      <c r="C24" s="4">
        <f>+B24/D4</f>
        <v>199.43521594684384</v>
      </c>
      <c r="D24" s="5">
        <f>+C24/D3</f>
        <v>221.59468438538204</v>
      </c>
      <c r="F24" s="1" t="s">
        <v>356</v>
      </c>
    </row>
    <row r="25" spans="1:6" x14ac:dyDescent="0.25">
      <c r="A25" s="1" t="s">
        <v>77</v>
      </c>
      <c r="B25" s="2">
        <v>3</v>
      </c>
      <c r="C25" s="4">
        <f>+B25/D4</f>
        <v>598.30564784053149</v>
      </c>
      <c r="D25" s="5">
        <f>+C25/D3</f>
        <v>664.78405315614611</v>
      </c>
      <c r="F25" s="1" t="s">
        <v>77</v>
      </c>
    </row>
    <row r="26" spans="1:6" x14ac:dyDescent="0.25">
      <c r="A26" s="1" t="s">
        <v>78</v>
      </c>
      <c r="B26" s="2">
        <v>2</v>
      </c>
      <c r="C26" s="4">
        <f>+B26/D4</f>
        <v>398.87043189368768</v>
      </c>
      <c r="D26" s="5">
        <f>+C26/D3</f>
        <v>443.18936877076408</v>
      </c>
      <c r="F26" s="1" t="s">
        <v>78</v>
      </c>
    </row>
    <row r="27" spans="1:6" x14ac:dyDescent="0.25">
      <c r="A27" s="1" t="s">
        <v>79</v>
      </c>
      <c r="B27" s="2">
        <v>1</v>
      </c>
      <c r="C27" s="4">
        <f>+B27/D4</f>
        <v>199.43521594684384</v>
      </c>
      <c r="D27" s="5">
        <f>+C27/D3</f>
        <v>221.59468438538204</v>
      </c>
      <c r="F27" s="1" t="s">
        <v>79</v>
      </c>
    </row>
    <row r="28" spans="1:6" x14ac:dyDescent="0.25">
      <c r="A28" s="1" t="s">
        <v>80</v>
      </c>
      <c r="B28" s="2">
        <v>1</v>
      </c>
      <c r="C28" s="4">
        <f>+B28/D4</f>
        <v>199.43521594684384</v>
      </c>
      <c r="D28" s="5">
        <f>+C28/D3</f>
        <v>221.59468438538204</v>
      </c>
    </row>
    <row r="29" spans="1:6" x14ac:dyDescent="0.25">
      <c r="A29" s="1" t="s">
        <v>357</v>
      </c>
      <c r="B29" s="2">
        <v>1</v>
      </c>
      <c r="C29" s="4">
        <f>+B29/D4</f>
        <v>199.43521594684384</v>
      </c>
      <c r="D29" s="5">
        <f>+C29/D3</f>
        <v>221.59468438538204</v>
      </c>
      <c r="F29" s="1" t="s">
        <v>81</v>
      </c>
    </row>
    <row r="30" spans="1:6" x14ac:dyDescent="0.25">
      <c r="A30" s="1" t="s">
        <v>82</v>
      </c>
      <c r="B30" s="2">
        <v>2</v>
      </c>
      <c r="C30" s="4">
        <f>+B30/D4</f>
        <v>398.87043189368768</v>
      </c>
      <c r="D30" s="5">
        <f>+C30/D3</f>
        <v>443.18936877076408</v>
      </c>
    </row>
    <row r="31" spans="1:6" x14ac:dyDescent="0.25">
      <c r="A31" s="1" t="s">
        <v>566</v>
      </c>
      <c r="B31" s="2">
        <v>1</v>
      </c>
      <c r="C31" s="4">
        <f>+B31/D4</f>
        <v>199.43521594684384</v>
      </c>
      <c r="D31" s="5">
        <f>+C31/D3</f>
        <v>221.59468438538204</v>
      </c>
    </row>
    <row r="32" spans="1:6" x14ac:dyDescent="0.25">
      <c r="B32" s="2"/>
      <c r="C32" s="4"/>
      <c r="D32" s="5"/>
    </row>
    <row r="33" spans="1:4" x14ac:dyDescent="0.25">
      <c r="A33" s="1" t="s">
        <v>58</v>
      </c>
      <c r="B33" s="2">
        <f>+SUM(B6:B31)</f>
        <v>521</v>
      </c>
      <c r="C33" s="4"/>
      <c r="D33" s="5">
        <f>+SUM(D6:D31)</f>
        <v>115450.8305647841</v>
      </c>
    </row>
    <row r="34" spans="1:4" x14ac:dyDescent="0.25">
      <c r="A34" s="1" t="s">
        <v>59</v>
      </c>
      <c r="B34" s="2">
        <f>+COUNT(B6:B31)</f>
        <v>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A26" sqref="A2:XFD26"/>
    </sheetView>
  </sheetViews>
  <sheetFormatPr defaultRowHeight="15" x14ac:dyDescent="0.25"/>
  <cols>
    <col min="3" max="3" width="49.42578125" customWidth="1"/>
    <col min="12" max="12" width="20.85546875" bestFit="1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x14ac:dyDescent="0.25">
      <c r="A2" s="2">
        <v>11231</v>
      </c>
      <c r="B2" s="2" t="s">
        <v>62</v>
      </c>
      <c r="C2" t="s">
        <v>618</v>
      </c>
      <c r="D2" t="s">
        <v>439</v>
      </c>
      <c r="E2" s="14">
        <v>10000</v>
      </c>
      <c r="F2" s="14">
        <v>0</v>
      </c>
      <c r="G2" s="1" t="s">
        <v>405</v>
      </c>
      <c r="H2" t="s">
        <v>406</v>
      </c>
      <c r="L2" t="str">
        <f t="shared" ref="L2:L26" si="0">+CONCATENATE(G2,A2)</f>
        <v>Fragilariopsis11231</v>
      </c>
      <c r="N2" s="21" t="s">
        <v>441</v>
      </c>
    </row>
    <row r="3" spans="1:14" s="30" customFormat="1" x14ac:dyDescent="0.25">
      <c r="A3" s="31">
        <v>11232</v>
      </c>
      <c r="B3" s="31" t="s">
        <v>62</v>
      </c>
      <c r="C3" t="s">
        <v>618</v>
      </c>
      <c r="D3" s="30" t="s">
        <v>439</v>
      </c>
      <c r="E3" s="32">
        <v>13000</v>
      </c>
      <c r="F3" s="32">
        <v>0</v>
      </c>
      <c r="G3" s="25" t="s">
        <v>405</v>
      </c>
      <c r="H3" s="30" t="s">
        <v>406</v>
      </c>
      <c r="L3" s="30" t="str">
        <f t="shared" si="0"/>
        <v>Fragilariopsis11232</v>
      </c>
      <c r="N3" s="33" t="s">
        <v>441</v>
      </c>
    </row>
    <row r="4" spans="1:14" x14ac:dyDescent="0.25">
      <c r="A4" s="2">
        <v>11233</v>
      </c>
      <c r="B4" s="2" t="s">
        <v>62</v>
      </c>
      <c r="C4" t="s">
        <v>618</v>
      </c>
      <c r="D4" t="s">
        <v>439</v>
      </c>
      <c r="E4" s="14">
        <v>6000</v>
      </c>
      <c r="F4" s="14">
        <v>0</v>
      </c>
      <c r="G4" s="1" t="s">
        <v>431</v>
      </c>
      <c r="L4" t="str">
        <f t="shared" si="0"/>
        <v>Prorocentrum11233</v>
      </c>
      <c r="N4" s="21" t="s">
        <v>441</v>
      </c>
    </row>
    <row r="5" spans="1:14" x14ac:dyDescent="0.25">
      <c r="A5" s="2">
        <v>11234</v>
      </c>
      <c r="B5" s="2" t="s">
        <v>62</v>
      </c>
      <c r="C5" t="s">
        <v>618</v>
      </c>
      <c r="D5" t="s">
        <v>439</v>
      </c>
      <c r="E5" s="14">
        <v>5000</v>
      </c>
      <c r="F5" s="14">
        <v>0</v>
      </c>
      <c r="G5" s="1" t="s">
        <v>442</v>
      </c>
      <c r="L5" t="str">
        <f t="shared" si="0"/>
        <v>Cylindrotheca11234</v>
      </c>
      <c r="N5" s="21" t="s">
        <v>441</v>
      </c>
    </row>
    <row r="6" spans="1:14" x14ac:dyDescent="0.25">
      <c r="A6" s="2">
        <v>11235</v>
      </c>
      <c r="B6" s="2" t="s">
        <v>62</v>
      </c>
      <c r="C6" t="s">
        <v>618</v>
      </c>
      <c r="D6" t="s">
        <v>439</v>
      </c>
      <c r="E6" s="14">
        <v>7500</v>
      </c>
      <c r="F6" s="14">
        <v>0</v>
      </c>
      <c r="G6" s="1" t="s">
        <v>435</v>
      </c>
      <c r="L6" t="str">
        <f t="shared" si="0"/>
        <v>Rhizosolenia11235</v>
      </c>
      <c r="N6" s="21" t="s">
        <v>441</v>
      </c>
    </row>
    <row r="7" spans="1:14" x14ac:dyDescent="0.25">
      <c r="A7" s="2">
        <v>11236</v>
      </c>
      <c r="B7" s="2" t="s">
        <v>62</v>
      </c>
      <c r="C7" t="s">
        <v>618</v>
      </c>
      <c r="D7" t="s">
        <v>439</v>
      </c>
      <c r="E7" s="14">
        <v>20000</v>
      </c>
      <c r="F7" s="14">
        <v>0</v>
      </c>
      <c r="G7" s="1" t="s">
        <v>154</v>
      </c>
      <c r="L7" t="str">
        <f t="shared" si="0"/>
        <v>Gephyrocapsa11236</v>
      </c>
      <c r="N7" s="21" t="s">
        <v>441</v>
      </c>
    </row>
    <row r="8" spans="1:14" x14ac:dyDescent="0.25">
      <c r="A8" s="2">
        <v>11237</v>
      </c>
      <c r="B8" s="2" t="s">
        <v>62</v>
      </c>
      <c r="C8" t="s">
        <v>618</v>
      </c>
      <c r="D8" t="s">
        <v>439</v>
      </c>
      <c r="E8" s="14">
        <v>6000</v>
      </c>
      <c r="F8" s="14">
        <v>0</v>
      </c>
      <c r="G8" s="1" t="s">
        <v>455</v>
      </c>
      <c r="J8" t="s">
        <v>487</v>
      </c>
      <c r="L8" t="str">
        <f t="shared" si="0"/>
        <v>coccolith11237</v>
      </c>
      <c r="N8" s="21" t="s">
        <v>441</v>
      </c>
    </row>
    <row r="9" spans="1:14" x14ac:dyDescent="0.25">
      <c r="A9" s="2">
        <v>11238</v>
      </c>
      <c r="B9" s="2" t="s">
        <v>62</v>
      </c>
      <c r="C9" t="s">
        <v>618</v>
      </c>
      <c r="D9" t="s">
        <v>439</v>
      </c>
      <c r="E9" s="14">
        <v>10000</v>
      </c>
      <c r="F9" s="14">
        <v>0</v>
      </c>
      <c r="G9" s="1" t="s">
        <v>154</v>
      </c>
      <c r="L9" t="str">
        <f t="shared" si="0"/>
        <v>Gephyrocapsa11238</v>
      </c>
      <c r="N9" s="21" t="s">
        <v>441</v>
      </c>
    </row>
    <row r="10" spans="1:14" x14ac:dyDescent="0.25">
      <c r="A10" s="2">
        <v>11239</v>
      </c>
      <c r="B10" s="2" t="s">
        <v>62</v>
      </c>
      <c r="C10" t="s">
        <v>618</v>
      </c>
      <c r="D10" t="s">
        <v>439</v>
      </c>
      <c r="E10" s="14">
        <v>4500</v>
      </c>
      <c r="F10" s="14">
        <v>0</v>
      </c>
      <c r="G10" s="1" t="s">
        <v>411</v>
      </c>
      <c r="J10" t="s">
        <v>488</v>
      </c>
      <c r="L10" t="str">
        <f t="shared" si="0"/>
        <v>Nitzschia11239</v>
      </c>
      <c r="N10" s="21" t="s">
        <v>441</v>
      </c>
    </row>
    <row r="11" spans="1:14" x14ac:dyDescent="0.25">
      <c r="A11" s="2">
        <v>11240</v>
      </c>
      <c r="B11" s="2" t="s">
        <v>62</v>
      </c>
      <c r="C11" t="s">
        <v>618</v>
      </c>
      <c r="D11" t="s">
        <v>439</v>
      </c>
      <c r="E11" s="14">
        <v>9000</v>
      </c>
      <c r="F11" s="14">
        <v>0</v>
      </c>
      <c r="G11" s="1" t="s">
        <v>409</v>
      </c>
      <c r="L11" t="str">
        <f t="shared" si="0"/>
        <v>Syracosphaera11240</v>
      </c>
      <c r="N11" s="21" t="s">
        <v>441</v>
      </c>
    </row>
    <row r="12" spans="1:14" x14ac:dyDescent="0.25">
      <c r="A12" s="2">
        <v>11241</v>
      </c>
      <c r="B12" s="2" t="s">
        <v>62</v>
      </c>
      <c r="C12" t="s">
        <v>618</v>
      </c>
      <c r="D12" t="s">
        <v>439</v>
      </c>
      <c r="E12" s="14">
        <v>15000</v>
      </c>
      <c r="F12" s="14">
        <v>0</v>
      </c>
      <c r="G12" s="1" t="s">
        <v>402</v>
      </c>
      <c r="L12" t="str">
        <f t="shared" si="0"/>
        <v>Paulinella11241</v>
      </c>
      <c r="N12" s="21" t="s">
        <v>441</v>
      </c>
    </row>
    <row r="13" spans="1:14" x14ac:dyDescent="0.25">
      <c r="A13" s="2">
        <v>11242</v>
      </c>
      <c r="B13" s="2" t="s">
        <v>62</v>
      </c>
      <c r="C13" t="s">
        <v>618</v>
      </c>
      <c r="D13" t="s">
        <v>439</v>
      </c>
      <c r="E13" s="14">
        <v>5000</v>
      </c>
      <c r="F13" s="14">
        <v>0</v>
      </c>
      <c r="G13" s="1" t="s">
        <v>411</v>
      </c>
      <c r="L13" t="str">
        <f t="shared" si="0"/>
        <v>Nitzschia11242</v>
      </c>
      <c r="N13" s="21" t="s">
        <v>441</v>
      </c>
    </row>
    <row r="14" spans="1:14" x14ac:dyDescent="0.25">
      <c r="A14" s="2">
        <v>11243</v>
      </c>
      <c r="B14" s="2" t="s">
        <v>62</v>
      </c>
      <c r="C14" t="s">
        <v>618</v>
      </c>
      <c r="D14" t="s">
        <v>439</v>
      </c>
      <c r="E14" s="14">
        <v>750</v>
      </c>
      <c r="F14" s="14">
        <v>0</v>
      </c>
      <c r="G14" s="1" t="s">
        <v>413</v>
      </c>
      <c r="L14" t="str">
        <f t="shared" si="0"/>
        <v>Chaetoceros11243</v>
      </c>
      <c r="N14" s="21" t="s">
        <v>441</v>
      </c>
    </row>
    <row r="15" spans="1:14" x14ac:dyDescent="0.25">
      <c r="A15" s="2">
        <v>11244</v>
      </c>
      <c r="B15" s="2" t="s">
        <v>62</v>
      </c>
      <c r="C15" t="s">
        <v>618</v>
      </c>
      <c r="D15" t="s">
        <v>439</v>
      </c>
      <c r="E15" s="14">
        <v>9000</v>
      </c>
      <c r="F15" s="14">
        <v>0</v>
      </c>
      <c r="G15" s="1" t="s">
        <v>418</v>
      </c>
      <c r="L15" t="str">
        <f t="shared" si="0"/>
        <v>Thalassiosira11244</v>
      </c>
      <c r="N15" s="21" t="s">
        <v>441</v>
      </c>
    </row>
    <row r="16" spans="1:14" x14ac:dyDescent="0.25">
      <c r="A16" s="2">
        <v>11245</v>
      </c>
      <c r="B16" s="2" t="s">
        <v>62</v>
      </c>
      <c r="C16" t="s">
        <v>618</v>
      </c>
      <c r="D16" t="s">
        <v>439</v>
      </c>
      <c r="E16" s="14">
        <v>25000</v>
      </c>
      <c r="F16" s="14">
        <v>0</v>
      </c>
      <c r="G16" s="1" t="s">
        <v>418</v>
      </c>
      <c r="L16" t="str">
        <f>+CONCATENATE(G16,A15,"a")</f>
        <v>Thalassiosira11244a</v>
      </c>
      <c r="N16" s="21" t="s">
        <v>441</v>
      </c>
    </row>
    <row r="17" spans="1:14" x14ac:dyDescent="0.25">
      <c r="A17" s="2">
        <v>11246</v>
      </c>
      <c r="B17" s="2" t="s">
        <v>62</v>
      </c>
      <c r="C17" t="s">
        <v>618</v>
      </c>
      <c r="D17" t="s">
        <v>439</v>
      </c>
      <c r="E17" s="14">
        <v>2000</v>
      </c>
      <c r="F17" s="14">
        <v>0</v>
      </c>
      <c r="G17" s="1" t="s">
        <v>455</v>
      </c>
      <c r="L17" t="str">
        <f t="shared" si="0"/>
        <v>coccolith11246</v>
      </c>
      <c r="N17" s="21" t="s">
        <v>441</v>
      </c>
    </row>
    <row r="18" spans="1:14" x14ac:dyDescent="0.25">
      <c r="A18" s="2">
        <v>11247</v>
      </c>
      <c r="B18" s="2" t="s">
        <v>62</v>
      </c>
      <c r="C18" t="s">
        <v>618</v>
      </c>
      <c r="D18" t="s">
        <v>439</v>
      </c>
      <c r="E18" s="14">
        <v>10000</v>
      </c>
      <c r="F18" s="14">
        <v>0</v>
      </c>
      <c r="G18" s="1" t="s">
        <v>421</v>
      </c>
      <c r="J18" t="s">
        <v>489</v>
      </c>
      <c r="L18" t="str">
        <f t="shared" si="0"/>
        <v>Michaelsarsia11247</v>
      </c>
      <c r="N18" s="21" t="s">
        <v>441</v>
      </c>
    </row>
    <row r="19" spans="1:14" s="30" customFormat="1" x14ac:dyDescent="0.25">
      <c r="A19" s="31">
        <v>11248</v>
      </c>
      <c r="B19" s="31" t="s">
        <v>62</v>
      </c>
      <c r="C19" t="s">
        <v>618</v>
      </c>
      <c r="D19" s="30" t="s">
        <v>439</v>
      </c>
      <c r="E19" s="32">
        <v>8500</v>
      </c>
      <c r="F19" s="32">
        <v>0</v>
      </c>
      <c r="G19" s="25" t="s">
        <v>409</v>
      </c>
      <c r="L19" s="30" t="str">
        <f t="shared" si="0"/>
        <v>Syracosphaera11248</v>
      </c>
      <c r="N19" s="33" t="s">
        <v>441</v>
      </c>
    </row>
    <row r="20" spans="1:14" x14ac:dyDescent="0.25">
      <c r="A20" s="2">
        <v>11249</v>
      </c>
      <c r="B20" s="2" t="s">
        <v>62</v>
      </c>
      <c r="C20" t="s">
        <v>618</v>
      </c>
      <c r="D20" t="s">
        <v>439</v>
      </c>
      <c r="E20" s="14">
        <v>2500</v>
      </c>
      <c r="F20" s="14">
        <v>0</v>
      </c>
      <c r="G20" s="1" t="s">
        <v>432</v>
      </c>
      <c r="H20" t="s">
        <v>433</v>
      </c>
      <c r="L20" t="str">
        <f t="shared" si="0"/>
        <v>Proboscia11249</v>
      </c>
      <c r="N20" s="21" t="s">
        <v>441</v>
      </c>
    </row>
    <row r="21" spans="1:14" x14ac:dyDescent="0.25">
      <c r="A21" s="2">
        <v>11250</v>
      </c>
      <c r="B21" s="2" t="s">
        <v>62</v>
      </c>
      <c r="C21" t="s">
        <v>618</v>
      </c>
      <c r="D21" t="s">
        <v>439</v>
      </c>
      <c r="E21" s="14">
        <v>2000</v>
      </c>
      <c r="F21" s="14">
        <v>0</v>
      </c>
      <c r="G21" s="1" t="s">
        <v>490</v>
      </c>
      <c r="J21" t="s">
        <v>489</v>
      </c>
      <c r="L21" t="str">
        <f t="shared" si="0"/>
        <v>Helicosphaera11250</v>
      </c>
      <c r="N21" s="21" t="s">
        <v>441</v>
      </c>
    </row>
    <row r="22" spans="1:14" x14ac:dyDescent="0.25">
      <c r="A22" s="2">
        <v>11251</v>
      </c>
      <c r="B22" s="2" t="s">
        <v>62</v>
      </c>
      <c r="C22" t="s">
        <v>618</v>
      </c>
      <c r="D22" t="s">
        <v>439</v>
      </c>
      <c r="E22" s="14">
        <v>35000</v>
      </c>
      <c r="F22" s="14">
        <v>0</v>
      </c>
      <c r="G22" s="1" t="s">
        <v>491</v>
      </c>
      <c r="H22" t="s">
        <v>492</v>
      </c>
      <c r="L22" t="str">
        <f t="shared" si="0"/>
        <v>Minidiscus11251</v>
      </c>
      <c r="N22" s="21" t="s">
        <v>441</v>
      </c>
    </row>
    <row r="23" spans="1:14" x14ac:dyDescent="0.25">
      <c r="A23" s="2">
        <v>11252</v>
      </c>
      <c r="B23" s="2" t="s">
        <v>62</v>
      </c>
      <c r="C23" t="s">
        <v>618</v>
      </c>
      <c r="D23" t="s">
        <v>439</v>
      </c>
      <c r="E23" s="14">
        <v>20000</v>
      </c>
      <c r="F23" s="14">
        <v>0</v>
      </c>
      <c r="G23" s="1" t="s">
        <v>493</v>
      </c>
      <c r="L23" t="str">
        <f t="shared" si="0"/>
        <v>lorica11252</v>
      </c>
      <c r="N23" s="21" t="s">
        <v>441</v>
      </c>
    </row>
    <row r="24" spans="1:14" x14ac:dyDescent="0.25">
      <c r="A24" s="2">
        <v>11253</v>
      </c>
      <c r="B24" s="2" t="s">
        <v>62</v>
      </c>
      <c r="C24" t="s">
        <v>618</v>
      </c>
      <c r="D24" t="s">
        <v>439</v>
      </c>
      <c r="E24" s="14">
        <v>8500</v>
      </c>
      <c r="F24" s="14">
        <v>0</v>
      </c>
      <c r="G24" s="1" t="s">
        <v>409</v>
      </c>
      <c r="L24" t="str">
        <f t="shared" si="0"/>
        <v>Syracosphaera11253</v>
      </c>
      <c r="N24" s="21" t="s">
        <v>441</v>
      </c>
    </row>
    <row r="25" spans="1:14" x14ac:dyDescent="0.25">
      <c r="A25" s="2">
        <v>11254</v>
      </c>
      <c r="B25" s="2" t="s">
        <v>62</v>
      </c>
      <c r="C25" t="s">
        <v>618</v>
      </c>
      <c r="D25" t="s">
        <v>439</v>
      </c>
      <c r="E25" s="14">
        <v>4500</v>
      </c>
      <c r="F25" s="14">
        <v>0</v>
      </c>
      <c r="G25" s="1" t="s">
        <v>155</v>
      </c>
      <c r="L25" t="str">
        <f t="shared" si="0"/>
        <v>Cerataulina11254</v>
      </c>
      <c r="N25" s="21" t="s">
        <v>441</v>
      </c>
    </row>
    <row r="26" spans="1:14" x14ac:dyDescent="0.25">
      <c r="A26" s="2">
        <v>11255</v>
      </c>
      <c r="B26" s="2" t="s">
        <v>62</v>
      </c>
      <c r="C26" t="s">
        <v>618</v>
      </c>
      <c r="D26" t="s">
        <v>439</v>
      </c>
      <c r="E26" s="14">
        <v>3500</v>
      </c>
      <c r="F26" s="14">
        <v>0</v>
      </c>
      <c r="G26" s="1" t="s">
        <v>430</v>
      </c>
      <c r="H26" t="s">
        <v>495</v>
      </c>
      <c r="L26" t="str">
        <f t="shared" si="0"/>
        <v>Umbellosphaera11255</v>
      </c>
      <c r="N26" s="21" t="s">
        <v>441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workbookViewId="0">
      <selection activeCell="H58" sqref="H58"/>
    </sheetView>
  </sheetViews>
  <sheetFormatPr defaultRowHeight="15" x14ac:dyDescent="0.25"/>
  <cols>
    <col min="1" max="1" width="35.7109375" customWidth="1"/>
    <col min="2" max="2" width="12.42578125" customWidth="1"/>
    <col min="3" max="3" width="12.140625" customWidth="1"/>
    <col min="5" max="5" width="3.140625" customWidth="1"/>
    <col min="6" max="6" width="19.7109375" customWidth="1"/>
  </cols>
  <sheetData>
    <row r="1" spans="1:7" x14ac:dyDescent="0.25">
      <c r="A1" t="s">
        <v>83</v>
      </c>
      <c r="B1" s="2"/>
    </row>
    <row r="2" spans="1:7" x14ac:dyDescent="0.25">
      <c r="A2" s="1" t="s">
        <v>61</v>
      </c>
      <c r="B2" s="2"/>
      <c r="C2" s="1" t="s">
        <v>386</v>
      </c>
      <c r="D2" s="2"/>
    </row>
    <row r="3" spans="1:7" x14ac:dyDescent="0.25">
      <c r="A3" t="s">
        <v>351</v>
      </c>
      <c r="B3" s="1" t="s">
        <v>84</v>
      </c>
      <c r="C3" s="2" t="s">
        <v>4</v>
      </c>
      <c r="D3" s="2">
        <v>0.5</v>
      </c>
    </row>
    <row r="4" spans="1:7" x14ac:dyDescent="0.25">
      <c r="A4" s="1" t="s">
        <v>5</v>
      </c>
      <c r="B4" s="2">
        <v>538</v>
      </c>
      <c r="C4" s="2" t="s">
        <v>6</v>
      </c>
      <c r="D4" s="3">
        <f>+B4/60030</f>
        <v>8.962185573879726E-3</v>
      </c>
    </row>
    <row r="5" spans="1:7" x14ac:dyDescent="0.25">
      <c r="A5" s="1" t="s">
        <v>60</v>
      </c>
      <c r="B5" s="2" t="s">
        <v>8</v>
      </c>
      <c r="C5" s="2" t="s">
        <v>9</v>
      </c>
      <c r="D5" s="2" t="s">
        <v>10</v>
      </c>
      <c r="F5" s="1" t="s">
        <v>308</v>
      </c>
      <c r="G5" s="1"/>
    </row>
    <row r="6" spans="1:7" x14ac:dyDescent="0.25">
      <c r="A6" s="10" t="s">
        <v>341</v>
      </c>
      <c r="B6" s="11">
        <v>62</v>
      </c>
      <c r="C6" s="8">
        <f>+B6/D4</f>
        <v>6917.9553903345732</v>
      </c>
      <c r="D6" s="9">
        <f>+C6/D3</f>
        <v>13835.910780669146</v>
      </c>
      <c r="F6" t="s">
        <v>515</v>
      </c>
    </row>
    <row r="7" spans="1:7" x14ac:dyDescent="0.25">
      <c r="A7" s="12" t="s">
        <v>16</v>
      </c>
      <c r="B7" s="13">
        <v>137</v>
      </c>
      <c r="C7" s="4">
        <f>+B7/D4</f>
        <v>15286.449814126396</v>
      </c>
      <c r="D7" s="5">
        <f>+C7/D3</f>
        <v>30572.899628252791</v>
      </c>
    </row>
    <row r="8" spans="1:7" x14ac:dyDescent="0.25">
      <c r="A8" s="12" t="s">
        <v>85</v>
      </c>
      <c r="B8" s="13">
        <v>2</v>
      </c>
      <c r="C8" s="4">
        <f>+B8/D4</f>
        <v>223.15985130111525</v>
      </c>
      <c r="D8" s="5">
        <f>+C8/D3</f>
        <v>446.31970260223051</v>
      </c>
      <c r="F8" s="12" t="s">
        <v>85</v>
      </c>
    </row>
    <row r="9" spans="1:7" x14ac:dyDescent="0.25">
      <c r="A9" s="12" t="s">
        <v>86</v>
      </c>
      <c r="B9" s="13">
        <v>1</v>
      </c>
      <c r="C9" s="4">
        <f>+B9/D4</f>
        <v>111.57992565055763</v>
      </c>
      <c r="D9" s="5">
        <f>+C9/D3</f>
        <v>223.15985130111525</v>
      </c>
      <c r="F9" s="12" t="s">
        <v>86</v>
      </c>
    </row>
    <row r="10" spans="1:7" x14ac:dyDescent="0.25">
      <c r="A10" s="12" t="s">
        <v>87</v>
      </c>
      <c r="B10" s="13">
        <v>2</v>
      </c>
      <c r="C10" s="4">
        <f>+B10/D4</f>
        <v>223.15985130111525</v>
      </c>
      <c r="D10" s="5">
        <f>+C10/D3</f>
        <v>446.31970260223051</v>
      </c>
      <c r="F10" s="12" t="s">
        <v>87</v>
      </c>
    </row>
    <row r="11" spans="1:7" x14ac:dyDescent="0.25">
      <c r="A11" s="12" t="s">
        <v>88</v>
      </c>
      <c r="B11" s="13">
        <v>2</v>
      </c>
      <c r="C11" s="4">
        <f>+B11/D4</f>
        <v>223.15985130111525</v>
      </c>
      <c r="D11" s="5">
        <f>+C11/D3</f>
        <v>446.31970260223051</v>
      </c>
      <c r="F11" s="12" t="s">
        <v>509</v>
      </c>
    </row>
    <row r="12" spans="1:7" x14ac:dyDescent="0.25">
      <c r="A12" s="12" t="s">
        <v>89</v>
      </c>
      <c r="B12" s="13">
        <v>3</v>
      </c>
      <c r="C12" s="4">
        <f>+B12/D4</f>
        <v>334.73977695167287</v>
      </c>
      <c r="D12" s="5">
        <f>+C12/D3</f>
        <v>669.47955390334573</v>
      </c>
      <c r="F12" s="12" t="s">
        <v>89</v>
      </c>
    </row>
    <row r="13" spans="1:7" x14ac:dyDescent="0.25">
      <c r="A13" s="12" t="s">
        <v>90</v>
      </c>
      <c r="B13" s="13">
        <v>3</v>
      </c>
      <c r="C13" s="4">
        <f>+B13/D4</f>
        <v>334.73977695167287</v>
      </c>
      <c r="D13" s="5">
        <f>+C13/D3</f>
        <v>669.47955390334573</v>
      </c>
      <c r="F13" s="12" t="s">
        <v>90</v>
      </c>
    </row>
    <row r="14" spans="1:7" x14ac:dyDescent="0.25">
      <c r="A14" s="12" t="s">
        <v>76</v>
      </c>
      <c r="B14" s="13">
        <v>18</v>
      </c>
      <c r="C14" s="4">
        <f>+B14/D4</f>
        <v>2008.4386617100374</v>
      </c>
      <c r="D14" s="5">
        <f>+C14/D3</f>
        <v>4016.8773234200748</v>
      </c>
    </row>
    <row r="15" spans="1:7" x14ac:dyDescent="0.25">
      <c r="A15" s="12" t="s">
        <v>91</v>
      </c>
      <c r="B15" s="13">
        <v>3</v>
      </c>
      <c r="C15" s="4">
        <f>+B15/D4</f>
        <v>334.73977695167287</v>
      </c>
      <c r="D15" s="5">
        <f>+C15/D3</f>
        <v>669.47955390334573</v>
      </c>
      <c r="F15" s="12"/>
    </row>
    <row r="16" spans="1:7" x14ac:dyDescent="0.25">
      <c r="A16" s="12" t="s">
        <v>92</v>
      </c>
      <c r="B16" s="13">
        <v>1</v>
      </c>
      <c r="C16" s="4">
        <f>+B16/D4</f>
        <v>111.57992565055763</v>
      </c>
      <c r="D16" s="5">
        <f>+C16/D3</f>
        <v>223.15985130111525</v>
      </c>
      <c r="F16" s="12" t="s">
        <v>92</v>
      </c>
    </row>
    <row r="17" spans="1:7" x14ac:dyDescent="0.25">
      <c r="A17" s="12" t="s">
        <v>93</v>
      </c>
      <c r="B17" s="13">
        <v>4</v>
      </c>
      <c r="C17" s="4">
        <f>+B17/D4</f>
        <v>446.31970260223051</v>
      </c>
      <c r="D17" s="5">
        <f>+C17/D3</f>
        <v>892.63940520446101</v>
      </c>
      <c r="F17" s="12" t="s">
        <v>93</v>
      </c>
    </row>
    <row r="18" spans="1:7" x14ac:dyDescent="0.25">
      <c r="A18" s="12" t="s">
        <v>94</v>
      </c>
      <c r="B18" s="13">
        <v>1</v>
      </c>
      <c r="C18" s="4">
        <f>+B18/D4</f>
        <v>111.57992565055763</v>
      </c>
      <c r="D18" s="5">
        <f>+C18/D3</f>
        <v>223.15985130111525</v>
      </c>
      <c r="F18" s="12" t="s">
        <v>94</v>
      </c>
    </row>
    <row r="19" spans="1:7" x14ac:dyDescent="0.25">
      <c r="A19" s="12" t="s">
        <v>95</v>
      </c>
      <c r="B19" s="13">
        <v>1</v>
      </c>
      <c r="C19" s="4">
        <f>+B19/D4</f>
        <v>111.57992565055763</v>
      </c>
      <c r="D19" s="5">
        <f>+C19/D3</f>
        <v>223.15985130111525</v>
      </c>
      <c r="F19" s="12" t="s">
        <v>95</v>
      </c>
    </row>
    <row r="20" spans="1:7" x14ac:dyDescent="0.25">
      <c r="A20" s="12" t="s">
        <v>96</v>
      </c>
      <c r="B20" s="13">
        <v>1</v>
      </c>
      <c r="C20" s="4">
        <f>+B20/D4</f>
        <v>111.57992565055763</v>
      </c>
      <c r="D20" s="5">
        <f>+C20/D3</f>
        <v>223.15985130111525</v>
      </c>
      <c r="F20" s="12" t="s">
        <v>96</v>
      </c>
    </row>
    <row r="21" spans="1:7" x14ac:dyDescent="0.25">
      <c r="A21" s="12" t="s">
        <v>97</v>
      </c>
      <c r="B21" s="13">
        <v>1</v>
      </c>
      <c r="C21" s="4">
        <f>+B21/D4</f>
        <v>111.57992565055763</v>
      </c>
      <c r="D21" s="5">
        <f>+C21/D3</f>
        <v>223.15985130111525</v>
      </c>
      <c r="F21" s="12" t="s">
        <v>97</v>
      </c>
    </row>
    <row r="22" spans="1:7" x14ac:dyDescent="0.25">
      <c r="A22" s="12" t="s">
        <v>98</v>
      </c>
      <c r="B22" s="13">
        <v>1</v>
      </c>
      <c r="C22" s="4">
        <f>+B22/D4</f>
        <v>111.57992565055763</v>
      </c>
      <c r="D22" s="5">
        <f>+C22/D3</f>
        <v>223.15985130111525</v>
      </c>
      <c r="F22" s="12"/>
    </row>
    <row r="23" spans="1:7" x14ac:dyDescent="0.25">
      <c r="A23" s="12" t="s">
        <v>99</v>
      </c>
      <c r="B23" s="13">
        <v>4</v>
      </c>
      <c r="C23" s="4">
        <f>+B23/D4</f>
        <v>446.31970260223051</v>
      </c>
      <c r="D23" s="5">
        <f>+C23/D3</f>
        <v>892.63940520446101</v>
      </c>
    </row>
    <row r="24" spans="1:7" x14ac:dyDescent="0.25">
      <c r="A24" s="12" t="s">
        <v>100</v>
      </c>
      <c r="B24" s="13">
        <v>1</v>
      </c>
      <c r="C24" s="4">
        <f>+B24/D4</f>
        <v>111.57992565055763</v>
      </c>
      <c r="D24" s="5">
        <f>+C24/D3</f>
        <v>223.15985130111525</v>
      </c>
      <c r="G24" s="12"/>
    </row>
    <row r="25" spans="1:7" x14ac:dyDescent="0.25">
      <c r="A25" s="12" t="s">
        <v>101</v>
      </c>
      <c r="B25" s="13">
        <v>1</v>
      </c>
      <c r="C25" s="4">
        <f>+B25/D4</f>
        <v>111.57992565055763</v>
      </c>
      <c r="D25" s="5">
        <f>+C25/D3</f>
        <v>223.15985130111525</v>
      </c>
      <c r="F25" s="12" t="s">
        <v>101</v>
      </c>
    </row>
    <row r="26" spans="1:7" x14ac:dyDescent="0.25">
      <c r="A26" s="12" t="s">
        <v>102</v>
      </c>
      <c r="B26" s="13">
        <v>4</v>
      </c>
      <c r="C26" s="4">
        <f>+B26/D4</f>
        <v>446.31970260223051</v>
      </c>
      <c r="D26" s="5">
        <f>+C26/D3</f>
        <v>892.63940520446101</v>
      </c>
    </row>
    <row r="27" spans="1:7" x14ac:dyDescent="0.25">
      <c r="A27" s="12" t="s">
        <v>103</v>
      </c>
      <c r="B27" s="13">
        <v>4</v>
      </c>
      <c r="C27" s="4">
        <f>+B27/D4</f>
        <v>446.31970260223051</v>
      </c>
      <c r="D27" s="5">
        <f>+C27/D3</f>
        <v>892.63940520446101</v>
      </c>
      <c r="F27" s="12" t="s">
        <v>103</v>
      </c>
    </row>
    <row r="28" spans="1:7" x14ac:dyDescent="0.25">
      <c r="A28" s="12" t="s">
        <v>104</v>
      </c>
      <c r="B28" s="13">
        <v>1</v>
      </c>
      <c r="C28" s="4">
        <f>+B28/D4</f>
        <v>111.57992565055763</v>
      </c>
      <c r="D28" s="5">
        <f>+C28/D3</f>
        <v>223.15985130111525</v>
      </c>
      <c r="F28" s="12" t="s">
        <v>104</v>
      </c>
    </row>
    <row r="29" spans="1:7" x14ac:dyDescent="0.25">
      <c r="A29" s="12" t="s">
        <v>354</v>
      </c>
      <c r="B29" s="13">
        <v>5</v>
      </c>
      <c r="C29" s="4">
        <f>+B29/D4</f>
        <v>557.89962825278815</v>
      </c>
      <c r="D29" s="5">
        <f>+C29/D3</f>
        <v>1115.7992565055763</v>
      </c>
      <c r="G29" s="12"/>
    </row>
    <row r="30" spans="1:7" x14ac:dyDescent="0.25">
      <c r="A30" s="12" t="s">
        <v>105</v>
      </c>
      <c r="B30" s="13">
        <v>1</v>
      </c>
      <c r="C30" s="4">
        <f>+B30/D4</f>
        <v>111.57992565055763</v>
      </c>
      <c r="D30" s="5">
        <f>+C30/D3</f>
        <v>223.15985130111525</v>
      </c>
      <c r="F30" s="12" t="s">
        <v>359</v>
      </c>
    </row>
    <row r="31" spans="1:7" x14ac:dyDescent="0.25">
      <c r="A31" s="12" t="s">
        <v>106</v>
      </c>
      <c r="B31" s="13">
        <v>1</v>
      </c>
      <c r="C31" s="4">
        <f>+B31/D4</f>
        <v>111.57992565055763</v>
      </c>
      <c r="D31" s="5">
        <f>+C31/D3</f>
        <v>223.15985130111525</v>
      </c>
      <c r="F31" s="12" t="s">
        <v>358</v>
      </c>
    </row>
    <row r="32" spans="1:7" x14ac:dyDescent="0.25">
      <c r="A32" s="12" t="s">
        <v>107</v>
      </c>
      <c r="B32" s="13">
        <v>1</v>
      </c>
      <c r="C32" s="4">
        <f>+B32/D4</f>
        <v>111.57992565055763</v>
      </c>
      <c r="D32" s="5">
        <f>+C32/D3</f>
        <v>223.15985130111525</v>
      </c>
      <c r="F32" s="12" t="s">
        <v>107</v>
      </c>
    </row>
    <row r="33" spans="1:7" x14ac:dyDescent="0.25">
      <c r="A33" s="12" t="s">
        <v>108</v>
      </c>
      <c r="B33" s="13">
        <v>1</v>
      </c>
      <c r="C33" s="4">
        <f>+B33/D4</f>
        <v>111.57992565055763</v>
      </c>
      <c r="D33" s="5">
        <f>+C33/D3</f>
        <v>223.15985130111525</v>
      </c>
      <c r="F33" s="12" t="s">
        <v>108</v>
      </c>
    </row>
    <row r="34" spans="1:7" x14ac:dyDescent="0.25">
      <c r="A34" s="1" t="s">
        <v>109</v>
      </c>
      <c r="B34" s="14">
        <v>1</v>
      </c>
      <c r="C34" s="4">
        <f>+B34/D4</f>
        <v>111.57992565055763</v>
      </c>
      <c r="D34" s="5">
        <f>+C34/D3</f>
        <v>223.15985130111525</v>
      </c>
      <c r="F34" s="1" t="s">
        <v>109</v>
      </c>
    </row>
    <row r="35" spans="1:7" x14ac:dyDescent="0.25">
      <c r="A35" s="1" t="s">
        <v>110</v>
      </c>
      <c r="B35" s="14">
        <v>1</v>
      </c>
      <c r="C35" s="4">
        <f>+B35/D4</f>
        <v>111.57992565055763</v>
      </c>
      <c r="D35" s="5">
        <f>+C35/D3</f>
        <v>223.15985130111525</v>
      </c>
      <c r="F35" s="1" t="s">
        <v>110</v>
      </c>
    </row>
    <row r="36" spans="1:7" x14ac:dyDescent="0.25">
      <c r="A36" s="1" t="s">
        <v>111</v>
      </c>
      <c r="B36" s="14">
        <v>1</v>
      </c>
      <c r="C36" s="4">
        <f>+B36/D4</f>
        <v>111.57992565055763</v>
      </c>
      <c r="D36" s="5">
        <f>+C36/D3</f>
        <v>223.15985130111525</v>
      </c>
      <c r="F36" s="1" t="s">
        <v>111</v>
      </c>
    </row>
    <row r="37" spans="1:7" x14ac:dyDescent="0.25">
      <c r="A37" s="1" t="s">
        <v>112</v>
      </c>
      <c r="B37" s="14">
        <v>5</v>
      </c>
      <c r="C37" s="4">
        <f>+B37/D4</f>
        <v>557.89962825278815</v>
      </c>
      <c r="D37" s="5">
        <f>+C37/D3</f>
        <v>1115.7992565055763</v>
      </c>
      <c r="F37" s="1" t="s">
        <v>510</v>
      </c>
    </row>
    <row r="38" spans="1:7" x14ac:dyDescent="0.25">
      <c r="A38" s="1" t="s">
        <v>68</v>
      </c>
      <c r="B38" s="14">
        <v>2</v>
      </c>
      <c r="C38" s="4">
        <f>+B38/D4</f>
        <v>223.15985130111525</v>
      </c>
      <c r="D38" s="5">
        <f>+C38/D3</f>
        <v>446.31970260223051</v>
      </c>
      <c r="G38" s="1"/>
    </row>
    <row r="39" spans="1:7" x14ac:dyDescent="0.25">
      <c r="A39" s="1" t="s">
        <v>113</v>
      </c>
      <c r="B39" s="14">
        <v>1</v>
      </c>
      <c r="C39" s="4">
        <f>+B39/D4</f>
        <v>111.57992565055763</v>
      </c>
      <c r="D39" s="5">
        <f>+C39/D3</f>
        <v>223.15985130111525</v>
      </c>
      <c r="F39" s="1" t="s">
        <v>113</v>
      </c>
    </row>
    <row r="40" spans="1:7" x14ac:dyDescent="0.25">
      <c r="A40" s="1" t="s">
        <v>114</v>
      </c>
      <c r="B40" s="14">
        <v>1</v>
      </c>
      <c r="C40" s="4">
        <f>+B40/D4</f>
        <v>111.57992565055763</v>
      </c>
      <c r="D40" s="5">
        <f>+C40/D3</f>
        <v>223.15985130111525</v>
      </c>
      <c r="F40" s="1" t="s">
        <v>114</v>
      </c>
    </row>
    <row r="41" spans="1:7" x14ac:dyDescent="0.25">
      <c r="A41" s="1" t="s">
        <v>115</v>
      </c>
      <c r="B41" s="14">
        <v>4</v>
      </c>
      <c r="C41" s="4">
        <f>+B41/D4</f>
        <v>446.31970260223051</v>
      </c>
      <c r="D41" s="5">
        <f>+C41/D3</f>
        <v>892.63940520446101</v>
      </c>
      <c r="F41" s="1" t="s">
        <v>115</v>
      </c>
    </row>
    <row r="42" spans="1:7" x14ac:dyDescent="0.25">
      <c r="A42" s="1" t="s">
        <v>116</v>
      </c>
      <c r="B42" s="14">
        <v>2</v>
      </c>
      <c r="C42" s="4">
        <f>+B42/D4</f>
        <v>223.15985130111525</v>
      </c>
      <c r="D42" s="5">
        <f>+C42/D3</f>
        <v>446.31970260223051</v>
      </c>
      <c r="F42" s="1" t="s">
        <v>116</v>
      </c>
    </row>
    <row r="43" spans="1:7" x14ac:dyDescent="0.25">
      <c r="A43" s="1" t="s">
        <v>117</v>
      </c>
      <c r="B43" s="2">
        <v>1</v>
      </c>
      <c r="C43" s="4">
        <f>+B43/D4</f>
        <v>111.57992565055763</v>
      </c>
      <c r="D43" s="5">
        <f>+C43/D3</f>
        <v>223.15985130111525</v>
      </c>
      <c r="F43" s="1" t="s">
        <v>117</v>
      </c>
    </row>
    <row r="44" spans="1:7" x14ac:dyDescent="0.25">
      <c r="A44" s="1" t="s">
        <v>118</v>
      </c>
      <c r="B44" s="2">
        <v>2</v>
      </c>
      <c r="C44" s="4">
        <f>+B44/D4</f>
        <v>223.15985130111525</v>
      </c>
      <c r="D44" s="5">
        <f>+C44/D3</f>
        <v>446.31970260223051</v>
      </c>
      <c r="F44" s="1" t="s">
        <v>118</v>
      </c>
    </row>
    <row r="45" spans="1:7" x14ac:dyDescent="0.25">
      <c r="A45" s="1" t="s">
        <v>119</v>
      </c>
      <c r="B45" s="2">
        <v>1</v>
      </c>
      <c r="C45" s="4">
        <f>+B45/D4</f>
        <v>111.57992565055763</v>
      </c>
      <c r="D45" s="5">
        <f>+C45/D3</f>
        <v>223.15985130111525</v>
      </c>
      <c r="F45" s="1" t="s">
        <v>516</v>
      </c>
    </row>
    <row r="46" spans="1:7" x14ac:dyDescent="0.25">
      <c r="A46" s="1" t="s">
        <v>120</v>
      </c>
      <c r="B46" s="2">
        <v>1</v>
      </c>
      <c r="C46" s="4">
        <f>+B46/D4</f>
        <v>111.57992565055763</v>
      </c>
      <c r="D46" s="5">
        <f>+C46/D3</f>
        <v>223.15985130111525</v>
      </c>
      <c r="F46" s="1" t="s">
        <v>369</v>
      </c>
    </row>
    <row r="47" spans="1:7" x14ac:dyDescent="0.25">
      <c r="A47" s="1" t="s">
        <v>121</v>
      </c>
      <c r="B47" s="2">
        <v>1</v>
      </c>
      <c r="C47" s="4">
        <f>+B47/D4</f>
        <v>111.57992565055763</v>
      </c>
      <c r="D47" s="5">
        <f>+C47/D3</f>
        <v>223.15985130111525</v>
      </c>
      <c r="F47" s="1" t="s">
        <v>121</v>
      </c>
    </row>
    <row r="48" spans="1:7" x14ac:dyDescent="0.25">
      <c r="A48" s="1" t="s">
        <v>360</v>
      </c>
      <c r="B48" s="2">
        <v>1</v>
      </c>
      <c r="C48" s="4">
        <f>+B48/D4</f>
        <v>111.57992565055763</v>
      </c>
      <c r="D48" s="5">
        <f>+C48/D3</f>
        <v>223.15985130111525</v>
      </c>
      <c r="F48" s="1" t="s">
        <v>361</v>
      </c>
    </row>
    <row r="49" spans="1:7" x14ac:dyDescent="0.25">
      <c r="A49" s="1" t="s">
        <v>122</v>
      </c>
      <c r="B49" s="2">
        <v>1</v>
      </c>
      <c r="C49" s="4">
        <f>+B49/D4</f>
        <v>111.57992565055763</v>
      </c>
      <c r="D49" s="5">
        <f>+C49/D3</f>
        <v>223.15985130111525</v>
      </c>
      <c r="F49" s="1" t="s">
        <v>122</v>
      </c>
    </row>
    <row r="50" spans="1:7" x14ac:dyDescent="0.25">
      <c r="A50" s="1" t="s">
        <v>123</v>
      </c>
      <c r="B50" s="2">
        <v>1</v>
      </c>
      <c r="C50" s="4">
        <f>+B50/D4</f>
        <v>111.57992565055763</v>
      </c>
      <c r="D50" s="5">
        <f>+C50/D3</f>
        <v>223.15985130111525</v>
      </c>
      <c r="F50" s="1" t="s">
        <v>123</v>
      </c>
    </row>
    <row r="51" spans="1:7" x14ac:dyDescent="0.25">
      <c r="A51" s="1" t="s">
        <v>124</v>
      </c>
      <c r="B51" s="2">
        <v>2</v>
      </c>
      <c r="C51" s="4">
        <f>+B51/D4</f>
        <v>223.15985130111525</v>
      </c>
      <c r="D51" s="5">
        <f>+C51/D3</f>
        <v>446.31970260223051</v>
      </c>
      <c r="F51" s="1" t="s">
        <v>124</v>
      </c>
    </row>
    <row r="52" spans="1:7" x14ac:dyDescent="0.25">
      <c r="A52" s="1" t="s">
        <v>125</v>
      </c>
      <c r="B52" s="2">
        <v>3</v>
      </c>
      <c r="C52" s="4">
        <f>+B52/D4</f>
        <v>334.73977695167287</v>
      </c>
      <c r="D52" s="5">
        <f>+C52/D3</f>
        <v>669.47955390334573</v>
      </c>
      <c r="G52" s="1"/>
    </row>
    <row r="53" spans="1:7" x14ac:dyDescent="0.25">
      <c r="A53" s="1" t="s">
        <v>126</v>
      </c>
      <c r="B53" s="2">
        <v>1</v>
      </c>
      <c r="C53" s="4">
        <f>+B53/D4</f>
        <v>111.57992565055763</v>
      </c>
      <c r="D53" s="5">
        <f>+C53/D3</f>
        <v>223.15985130111525</v>
      </c>
      <c r="F53" s="1" t="s">
        <v>126</v>
      </c>
    </row>
    <row r="54" spans="1:7" x14ac:dyDescent="0.25">
      <c r="A54" s="1" t="s">
        <v>127</v>
      </c>
      <c r="B54" s="2">
        <v>1</v>
      </c>
      <c r="C54" s="4">
        <f>+B54/D4</f>
        <v>111.57992565055763</v>
      </c>
      <c r="D54" s="5">
        <f>+C54/D3</f>
        <v>223.15985130111525</v>
      </c>
      <c r="F54" s="1" t="s">
        <v>127</v>
      </c>
    </row>
    <row r="55" spans="1:7" x14ac:dyDescent="0.25">
      <c r="A55" s="1" t="s">
        <v>128</v>
      </c>
      <c r="B55" s="2">
        <v>4</v>
      </c>
      <c r="C55" s="4">
        <f>+B55/D4</f>
        <v>446.31970260223051</v>
      </c>
      <c r="D55" s="5">
        <f>+C55/D3</f>
        <v>892.63940520446101</v>
      </c>
      <c r="F55" s="1" t="s">
        <v>128</v>
      </c>
    </row>
    <row r="56" spans="1:7" x14ac:dyDescent="0.25">
      <c r="A56" s="1" t="s">
        <v>64</v>
      </c>
      <c r="B56" s="2">
        <v>3</v>
      </c>
      <c r="C56" s="4">
        <f>+B56/D4</f>
        <v>334.73977695167287</v>
      </c>
      <c r="D56" s="5">
        <f>+C56/D3</f>
        <v>669.47955390334573</v>
      </c>
      <c r="F56" s="1" t="s">
        <v>64</v>
      </c>
    </row>
    <row r="57" spans="1:7" x14ac:dyDescent="0.25">
      <c r="A57" s="1" t="s">
        <v>511</v>
      </c>
      <c r="B57" s="2">
        <v>7</v>
      </c>
      <c r="C57" s="4">
        <f>+B57/D4</f>
        <v>781.05947955390343</v>
      </c>
      <c r="D57" s="5">
        <f>+C57/D3</f>
        <v>1562.1189591078069</v>
      </c>
      <c r="F57" s="1" t="s">
        <v>511</v>
      </c>
    </row>
    <row r="58" spans="1:7" x14ac:dyDescent="0.25">
      <c r="A58" s="1" t="s">
        <v>129</v>
      </c>
      <c r="B58" s="2">
        <v>1</v>
      </c>
      <c r="C58" s="4">
        <f>+B58/D4</f>
        <v>111.57992565055763</v>
      </c>
      <c r="D58" s="5">
        <f>+C58/D3</f>
        <v>223.15985130111525</v>
      </c>
      <c r="F58" s="1" t="s">
        <v>129</v>
      </c>
    </row>
    <row r="59" spans="1:7" x14ac:dyDescent="0.25">
      <c r="A59" s="1" t="s">
        <v>130</v>
      </c>
      <c r="B59" s="2">
        <v>1</v>
      </c>
      <c r="C59" s="4">
        <f>+B59/D4</f>
        <v>111.57992565055763</v>
      </c>
      <c r="D59" s="5">
        <f>+C59/D3</f>
        <v>223.15985130111525</v>
      </c>
      <c r="F59" s="1" t="s">
        <v>130</v>
      </c>
    </row>
    <row r="60" spans="1:7" x14ac:dyDescent="0.25">
      <c r="A60" s="1" t="s">
        <v>131</v>
      </c>
      <c r="B60" s="2">
        <v>1</v>
      </c>
      <c r="C60" s="4">
        <f>+B60/D4</f>
        <v>111.57992565055763</v>
      </c>
      <c r="D60" s="5">
        <f>+C60/D3</f>
        <v>223.15985130111525</v>
      </c>
      <c r="F60" s="1" t="s">
        <v>131</v>
      </c>
    </row>
    <row r="61" spans="1:7" x14ac:dyDescent="0.25">
      <c r="A61" s="1" t="s">
        <v>132</v>
      </c>
      <c r="B61" s="2">
        <v>1</v>
      </c>
      <c r="C61" s="4">
        <f>+B61/D4</f>
        <v>111.57992565055763</v>
      </c>
      <c r="D61" s="5">
        <f>+C61/D3</f>
        <v>223.15985130111525</v>
      </c>
      <c r="F61" s="1" t="s">
        <v>132</v>
      </c>
    </row>
    <row r="62" spans="1:7" x14ac:dyDescent="0.25">
      <c r="A62" s="1" t="s">
        <v>362</v>
      </c>
      <c r="B62" s="2">
        <v>1</v>
      </c>
      <c r="C62" s="4">
        <f>+B62/D4</f>
        <v>111.57992565055763</v>
      </c>
      <c r="D62" s="5">
        <f>+C62/D3</f>
        <v>223.15985130111525</v>
      </c>
      <c r="F62" s="1" t="s">
        <v>362</v>
      </c>
    </row>
    <row r="63" spans="1:7" x14ac:dyDescent="0.25">
      <c r="A63" s="1" t="s">
        <v>133</v>
      </c>
      <c r="B63" s="2">
        <v>2</v>
      </c>
      <c r="C63" s="4">
        <f>+B63/D4</f>
        <v>223.15985130111525</v>
      </c>
      <c r="D63" s="5">
        <f>+C63/D3</f>
        <v>446.31970260223051</v>
      </c>
      <c r="F63" s="1" t="s">
        <v>512</v>
      </c>
    </row>
    <row r="64" spans="1:7" x14ac:dyDescent="0.25">
      <c r="A64" s="1" t="s">
        <v>134</v>
      </c>
      <c r="B64" s="2">
        <v>2</v>
      </c>
      <c r="C64" s="4">
        <f>+B64/D4</f>
        <v>223.15985130111525</v>
      </c>
      <c r="D64" s="5">
        <f>+C64/D3</f>
        <v>446.31970260223051</v>
      </c>
      <c r="F64" s="1" t="s">
        <v>134</v>
      </c>
    </row>
    <row r="65" spans="1:7" x14ac:dyDescent="0.25">
      <c r="A65" s="1" t="s">
        <v>363</v>
      </c>
      <c r="B65" s="2">
        <v>1</v>
      </c>
      <c r="C65" s="4">
        <f>+B65/D4</f>
        <v>111.57992565055763</v>
      </c>
      <c r="D65" s="5">
        <f>+C65/D3</f>
        <v>223.15985130111525</v>
      </c>
      <c r="F65" s="1" t="s">
        <v>363</v>
      </c>
    </row>
    <row r="66" spans="1:7" x14ac:dyDescent="0.25">
      <c r="A66" s="1" t="s">
        <v>135</v>
      </c>
      <c r="B66" s="2">
        <v>1</v>
      </c>
      <c r="C66" s="4">
        <f>+B66/D4</f>
        <v>111.57992565055763</v>
      </c>
      <c r="D66" s="5">
        <f>+C66/D3</f>
        <v>223.15985130111525</v>
      </c>
      <c r="F66" s="1" t="s">
        <v>364</v>
      </c>
    </row>
    <row r="67" spans="1:7" x14ac:dyDescent="0.25">
      <c r="A67" s="1" t="s">
        <v>18</v>
      </c>
      <c r="B67" s="2">
        <v>5</v>
      </c>
      <c r="C67" s="4">
        <f>+B67/D4</f>
        <v>557.89962825278815</v>
      </c>
      <c r="D67" s="5">
        <f>+C67/D3</f>
        <v>1115.7992565055763</v>
      </c>
    </row>
    <row r="68" spans="1:7" x14ac:dyDescent="0.25">
      <c r="A68" s="1" t="s">
        <v>136</v>
      </c>
      <c r="B68" s="2">
        <v>2</v>
      </c>
      <c r="C68" s="4">
        <f>+B68/D4</f>
        <v>223.15985130111525</v>
      </c>
      <c r="D68" s="5">
        <f>+C68/D3</f>
        <v>446.31970260223051</v>
      </c>
      <c r="F68" s="1" t="s">
        <v>136</v>
      </c>
    </row>
    <row r="69" spans="1:7" x14ac:dyDescent="0.25">
      <c r="A69" s="1" t="s">
        <v>137</v>
      </c>
      <c r="B69" s="2">
        <v>1</v>
      </c>
      <c r="C69" s="4">
        <f>+B69/D4</f>
        <v>111.57992565055763</v>
      </c>
      <c r="D69" s="5">
        <f>+C69/D3</f>
        <v>223.15985130111525</v>
      </c>
      <c r="G69" s="1"/>
    </row>
    <row r="70" spans="1:7" x14ac:dyDescent="0.25">
      <c r="A70" s="1" t="s">
        <v>138</v>
      </c>
      <c r="B70" s="2">
        <v>4</v>
      </c>
      <c r="C70" s="4">
        <f>+B70/D4</f>
        <v>446.31970260223051</v>
      </c>
      <c r="D70" s="5">
        <f>+C70/D3</f>
        <v>892.63940520446101</v>
      </c>
      <c r="F70" s="1" t="s">
        <v>365</v>
      </c>
    </row>
    <row r="71" spans="1:7" x14ac:dyDescent="0.25">
      <c r="A71" s="1" t="s">
        <v>139</v>
      </c>
      <c r="B71" s="2">
        <v>1</v>
      </c>
      <c r="C71" s="4">
        <f>+B71/D4</f>
        <v>111.57992565055763</v>
      </c>
      <c r="D71" s="5">
        <f>+C71/D3</f>
        <v>223.15985130111525</v>
      </c>
      <c r="F71" s="1" t="s">
        <v>368</v>
      </c>
    </row>
    <row r="72" spans="1:7" x14ac:dyDescent="0.25">
      <c r="A72" s="1" t="s">
        <v>140</v>
      </c>
      <c r="B72" s="2">
        <v>1</v>
      </c>
      <c r="C72" s="4">
        <f>+B72/D4</f>
        <v>111.57992565055763</v>
      </c>
      <c r="D72" s="5">
        <f>+C72/D3</f>
        <v>223.15985130111525</v>
      </c>
      <c r="F72" s="1" t="s">
        <v>140</v>
      </c>
    </row>
    <row r="73" spans="1:7" x14ac:dyDescent="0.25">
      <c r="A73" s="1" t="s">
        <v>141</v>
      </c>
      <c r="B73" s="2">
        <v>4</v>
      </c>
      <c r="C73" s="4">
        <f>+B73/D4</f>
        <v>446.31970260223051</v>
      </c>
      <c r="D73" s="5">
        <f>+C73/D3</f>
        <v>892.63940520446101</v>
      </c>
      <c r="F73" s="1" t="s">
        <v>141</v>
      </c>
    </row>
    <row r="74" spans="1:7" x14ac:dyDescent="0.25">
      <c r="A74" s="1" t="s">
        <v>142</v>
      </c>
      <c r="B74" s="2">
        <v>5</v>
      </c>
      <c r="C74" s="4">
        <f>+B74/D4</f>
        <v>557.89962825278815</v>
      </c>
      <c r="D74" s="5">
        <f>+C74/D3</f>
        <v>1115.7992565055763</v>
      </c>
    </row>
    <row r="75" spans="1:7" x14ac:dyDescent="0.25">
      <c r="A75" s="1" t="s">
        <v>513</v>
      </c>
      <c r="B75" s="2">
        <v>4</v>
      </c>
      <c r="C75" s="4">
        <f>+B75/D4</f>
        <v>446.31970260223051</v>
      </c>
      <c r="D75" s="5">
        <f>+C75/D3</f>
        <v>892.63940520446101</v>
      </c>
      <c r="F75" s="1" t="s">
        <v>514</v>
      </c>
    </row>
    <row r="76" spans="1:7" x14ac:dyDescent="0.25">
      <c r="A76" s="1" t="s">
        <v>143</v>
      </c>
      <c r="B76" s="2">
        <v>1</v>
      </c>
      <c r="C76" s="4">
        <f>+B76/D4</f>
        <v>111.57992565055763</v>
      </c>
      <c r="D76" s="5">
        <f>+C76/D3</f>
        <v>223.15985130111525</v>
      </c>
      <c r="F76" s="1" t="s">
        <v>143</v>
      </c>
    </row>
    <row r="77" spans="1:7" x14ac:dyDescent="0.25">
      <c r="A77" s="1" t="s">
        <v>144</v>
      </c>
      <c r="B77" s="2">
        <v>2</v>
      </c>
      <c r="C77" s="4">
        <f>+B77/D4</f>
        <v>223.15985130111525</v>
      </c>
      <c r="D77" s="5">
        <f>+C77/D3</f>
        <v>446.31970260223051</v>
      </c>
      <c r="F77" s="1" t="s">
        <v>144</v>
      </c>
    </row>
    <row r="78" spans="1:7" x14ac:dyDescent="0.25">
      <c r="A78" s="1" t="s">
        <v>145</v>
      </c>
      <c r="B78" s="2">
        <v>1</v>
      </c>
      <c r="C78" s="4">
        <f>+B78/D4</f>
        <v>111.57992565055763</v>
      </c>
      <c r="D78" s="5">
        <f>+C78/D3</f>
        <v>223.15985130111525</v>
      </c>
      <c r="F78" s="1" t="s">
        <v>370</v>
      </c>
    </row>
    <row r="79" spans="1:7" x14ac:dyDescent="0.25">
      <c r="A79" s="1" t="s">
        <v>146</v>
      </c>
      <c r="B79" s="2">
        <v>1</v>
      </c>
      <c r="C79" s="4">
        <f>+B79/D4</f>
        <v>111.57992565055763</v>
      </c>
      <c r="D79" s="5">
        <f>+C79/D3</f>
        <v>223.15985130111525</v>
      </c>
    </row>
    <row r="80" spans="1:7" x14ac:dyDescent="0.25">
      <c r="A80" s="1" t="s">
        <v>147</v>
      </c>
      <c r="B80" s="2">
        <v>3</v>
      </c>
      <c r="C80" s="4">
        <f>+B80/D4</f>
        <v>334.73977695167287</v>
      </c>
      <c r="D80" s="5">
        <f>+C80/D3</f>
        <v>669.47955390334573</v>
      </c>
      <c r="G80" s="1"/>
    </row>
    <row r="81" spans="1:6" x14ac:dyDescent="0.25">
      <c r="A81" s="1" t="s">
        <v>148</v>
      </c>
      <c r="B81" s="2">
        <v>1</v>
      </c>
      <c r="C81" s="4">
        <f>+B81/D4</f>
        <v>111.57992565055763</v>
      </c>
      <c r="D81" s="5">
        <f>+C81/D3</f>
        <v>223.15985130111525</v>
      </c>
      <c r="F81" s="1" t="s">
        <v>148</v>
      </c>
    </row>
    <row r="82" spans="1:6" x14ac:dyDescent="0.25">
      <c r="A82" s="1" t="s">
        <v>367</v>
      </c>
      <c r="B82" s="2">
        <v>1</v>
      </c>
      <c r="C82" s="4">
        <f>+B82/D4</f>
        <v>111.57992565055763</v>
      </c>
      <c r="D82" s="5">
        <f>+C82/D3</f>
        <v>223.15985130111525</v>
      </c>
      <c r="F82" s="1" t="s">
        <v>366</v>
      </c>
    </row>
    <row r="83" spans="1:6" x14ac:dyDescent="0.25">
      <c r="B83" s="2"/>
    </row>
    <row r="84" spans="1:6" x14ac:dyDescent="0.25">
      <c r="A84" s="1" t="s">
        <v>58</v>
      </c>
      <c r="B84" s="2">
        <f>+SUM(B6:B82)</f>
        <v>363</v>
      </c>
      <c r="C84" s="4"/>
      <c r="D84" s="5">
        <f>+SUM(D6:D82)</f>
        <v>81007.026022304723</v>
      </c>
    </row>
    <row r="85" spans="1:6" x14ac:dyDescent="0.25">
      <c r="A85" s="1" t="s">
        <v>59</v>
      </c>
      <c r="B85" s="2">
        <f>+COUNT(B6:B82)</f>
        <v>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opLeftCell="A58" workbookViewId="0">
      <selection activeCell="A83" sqref="A2:XFD83"/>
    </sheetView>
  </sheetViews>
  <sheetFormatPr defaultRowHeight="15" x14ac:dyDescent="0.25"/>
  <cols>
    <col min="3" max="3" width="31.85546875" customWidth="1"/>
    <col min="12" max="12" width="19.5703125" bestFit="1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14" t="s">
        <v>391</v>
      </c>
      <c r="F1" s="14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x14ac:dyDescent="0.25">
      <c r="A2" s="2">
        <v>11257</v>
      </c>
      <c r="B2" s="2" t="s">
        <v>84</v>
      </c>
      <c r="C2" t="s">
        <v>619</v>
      </c>
      <c r="D2" t="s">
        <v>439</v>
      </c>
      <c r="E2" s="14">
        <v>7500</v>
      </c>
      <c r="F2" s="14">
        <v>0</v>
      </c>
      <c r="G2" s="1" t="s">
        <v>408</v>
      </c>
      <c r="L2" t="str">
        <f t="shared" ref="L2:L65" si="0">+CONCATENATE(G2,A2)</f>
        <v>Amphora11257</v>
      </c>
      <c r="N2" s="21" t="s">
        <v>517</v>
      </c>
    </row>
    <row r="3" spans="1:14" x14ac:dyDescent="0.25">
      <c r="A3" s="2">
        <v>11258</v>
      </c>
      <c r="B3" s="2" t="s">
        <v>84</v>
      </c>
      <c r="C3" t="s">
        <v>619</v>
      </c>
      <c r="D3" t="s">
        <v>439</v>
      </c>
      <c r="E3" s="14">
        <v>9000</v>
      </c>
      <c r="F3" s="14">
        <v>0</v>
      </c>
      <c r="G3" s="1" t="s">
        <v>408</v>
      </c>
      <c r="L3" t="str">
        <f t="shared" si="0"/>
        <v>Amphora11258</v>
      </c>
      <c r="N3" s="21" t="s">
        <v>517</v>
      </c>
    </row>
    <row r="4" spans="1:14" x14ac:dyDescent="0.25">
      <c r="A4" s="2">
        <v>11259</v>
      </c>
      <c r="B4" s="2" t="s">
        <v>84</v>
      </c>
      <c r="C4" t="s">
        <v>619</v>
      </c>
      <c r="D4" t="s">
        <v>439</v>
      </c>
      <c r="E4" s="14">
        <v>4000</v>
      </c>
      <c r="F4" s="14">
        <v>0</v>
      </c>
      <c r="G4" s="1" t="s">
        <v>424</v>
      </c>
      <c r="L4" t="str">
        <f t="shared" si="0"/>
        <v>Diploneis11259</v>
      </c>
      <c r="N4" s="21" t="s">
        <v>517</v>
      </c>
    </row>
    <row r="5" spans="1:14" x14ac:dyDescent="0.25">
      <c r="A5" s="2">
        <v>11260</v>
      </c>
      <c r="B5" s="2" t="s">
        <v>84</v>
      </c>
      <c r="C5" t="s">
        <v>619</v>
      </c>
      <c r="D5" t="s">
        <v>439</v>
      </c>
      <c r="E5" s="14">
        <v>15000</v>
      </c>
      <c r="F5" s="14">
        <v>0</v>
      </c>
      <c r="G5" s="1" t="s">
        <v>417</v>
      </c>
      <c r="L5" t="str">
        <f t="shared" si="0"/>
        <v>Fallacia11260</v>
      </c>
      <c r="N5" s="21" t="s">
        <v>517</v>
      </c>
    </row>
    <row r="6" spans="1:14" x14ac:dyDescent="0.25">
      <c r="A6" s="2">
        <v>11261</v>
      </c>
      <c r="B6" s="2" t="s">
        <v>84</v>
      </c>
      <c r="C6" t="s">
        <v>619</v>
      </c>
      <c r="D6" t="s">
        <v>439</v>
      </c>
      <c r="E6" s="14">
        <v>15000</v>
      </c>
      <c r="F6" s="14">
        <v>0</v>
      </c>
      <c r="G6" s="1" t="s">
        <v>418</v>
      </c>
      <c r="L6" t="str">
        <f t="shared" si="0"/>
        <v>Thalassiosira11261</v>
      </c>
      <c r="N6" s="21" t="s">
        <v>517</v>
      </c>
    </row>
    <row r="7" spans="1:14" x14ac:dyDescent="0.25">
      <c r="A7" s="2">
        <v>11262</v>
      </c>
      <c r="B7" s="2" t="s">
        <v>84</v>
      </c>
      <c r="C7" t="s">
        <v>619</v>
      </c>
      <c r="D7" t="s">
        <v>439</v>
      </c>
      <c r="E7" s="14">
        <v>10000</v>
      </c>
      <c r="F7" s="14">
        <v>0</v>
      </c>
      <c r="G7" s="1" t="s">
        <v>154</v>
      </c>
      <c r="L7" t="str">
        <f t="shared" si="0"/>
        <v>Gephyrocapsa11262</v>
      </c>
      <c r="N7" s="21" t="s">
        <v>517</v>
      </c>
    </row>
    <row r="8" spans="1:14" x14ac:dyDescent="0.25">
      <c r="A8" s="2">
        <v>11263</v>
      </c>
      <c r="B8" s="2" t="s">
        <v>84</v>
      </c>
      <c r="C8" t="s">
        <v>619</v>
      </c>
      <c r="D8" t="s">
        <v>439</v>
      </c>
      <c r="E8" s="14">
        <v>12000</v>
      </c>
      <c r="F8" s="14">
        <v>0</v>
      </c>
      <c r="G8" s="1" t="s">
        <v>405</v>
      </c>
      <c r="H8" t="s">
        <v>406</v>
      </c>
      <c r="L8" t="str">
        <f t="shared" si="0"/>
        <v>Fragilariopsis11263</v>
      </c>
      <c r="N8" s="21" t="s">
        <v>517</v>
      </c>
    </row>
    <row r="9" spans="1:14" x14ac:dyDescent="0.25">
      <c r="A9" s="2">
        <v>11264</v>
      </c>
      <c r="B9" s="2" t="s">
        <v>84</v>
      </c>
      <c r="C9" t="s">
        <v>619</v>
      </c>
      <c r="D9" t="s">
        <v>439</v>
      </c>
      <c r="E9" s="14">
        <v>13000</v>
      </c>
      <c r="F9" s="14">
        <v>0</v>
      </c>
      <c r="G9" s="1" t="s">
        <v>417</v>
      </c>
      <c r="L9" t="str">
        <f t="shared" si="0"/>
        <v>Fallacia11264</v>
      </c>
      <c r="N9" s="21" t="s">
        <v>517</v>
      </c>
    </row>
    <row r="10" spans="1:14" x14ac:dyDescent="0.25">
      <c r="A10" s="2">
        <v>11265</v>
      </c>
      <c r="B10" s="2" t="s">
        <v>84</v>
      </c>
      <c r="C10" t="s">
        <v>619</v>
      </c>
      <c r="D10" t="s">
        <v>439</v>
      </c>
      <c r="E10" s="14">
        <v>3000</v>
      </c>
      <c r="F10" s="14">
        <v>0</v>
      </c>
      <c r="G10" s="1" t="s">
        <v>496</v>
      </c>
      <c r="L10" t="str">
        <f t="shared" si="0"/>
        <v>Coscinodiscus11265</v>
      </c>
      <c r="N10" s="21" t="s">
        <v>517</v>
      </c>
    </row>
    <row r="11" spans="1:14" x14ac:dyDescent="0.25">
      <c r="A11" s="2">
        <v>11266</v>
      </c>
      <c r="B11" s="2" t="s">
        <v>84</v>
      </c>
      <c r="C11" t="s">
        <v>619</v>
      </c>
      <c r="D11" t="s">
        <v>439</v>
      </c>
      <c r="E11" s="14">
        <v>15000</v>
      </c>
      <c r="F11" s="14">
        <v>0</v>
      </c>
      <c r="G11" s="1" t="s">
        <v>403</v>
      </c>
      <c r="L11" t="str">
        <f t="shared" si="0"/>
        <v>Achnanthes11266</v>
      </c>
      <c r="N11" s="21" t="s">
        <v>517</v>
      </c>
    </row>
    <row r="12" spans="1:14" x14ac:dyDescent="0.25">
      <c r="A12" s="2">
        <v>11267</v>
      </c>
      <c r="B12" s="2" t="s">
        <v>84</v>
      </c>
      <c r="C12" t="s">
        <v>619</v>
      </c>
      <c r="D12" t="s">
        <v>439</v>
      </c>
      <c r="E12" s="14">
        <v>6500</v>
      </c>
      <c r="F12" s="14">
        <v>0</v>
      </c>
      <c r="G12" s="1" t="s">
        <v>411</v>
      </c>
      <c r="L12" t="str">
        <f t="shared" si="0"/>
        <v>Nitzschia11267</v>
      </c>
      <c r="N12" s="21" t="s">
        <v>517</v>
      </c>
    </row>
    <row r="13" spans="1:14" x14ac:dyDescent="0.25">
      <c r="A13" s="2">
        <v>11268</v>
      </c>
      <c r="B13" s="2" t="s">
        <v>84</v>
      </c>
      <c r="C13" t="s">
        <v>619</v>
      </c>
      <c r="D13" t="s">
        <v>439</v>
      </c>
      <c r="E13" s="14">
        <v>3500</v>
      </c>
      <c r="F13" s="14">
        <v>0</v>
      </c>
      <c r="G13" s="1" t="s">
        <v>497</v>
      </c>
      <c r="L13" t="str">
        <f t="shared" si="0"/>
        <v>pennate11268</v>
      </c>
      <c r="N13" s="21" t="s">
        <v>517</v>
      </c>
    </row>
    <row r="14" spans="1:14" x14ac:dyDescent="0.25">
      <c r="A14" s="2">
        <v>11269</v>
      </c>
      <c r="B14" s="2" t="s">
        <v>84</v>
      </c>
      <c r="C14" t="s">
        <v>619</v>
      </c>
      <c r="D14" t="s">
        <v>439</v>
      </c>
      <c r="E14" s="14">
        <v>15000</v>
      </c>
      <c r="F14" s="14">
        <v>0</v>
      </c>
      <c r="G14" s="1" t="s">
        <v>498</v>
      </c>
      <c r="L14" t="str">
        <f t="shared" si="0"/>
        <v>naviculoid11269</v>
      </c>
      <c r="N14" s="21" t="s">
        <v>517</v>
      </c>
    </row>
    <row r="15" spans="1:14" x14ac:dyDescent="0.25">
      <c r="A15" s="2">
        <v>11270</v>
      </c>
      <c r="B15" s="2" t="s">
        <v>84</v>
      </c>
      <c r="C15" t="s">
        <v>619</v>
      </c>
      <c r="D15" t="s">
        <v>439</v>
      </c>
      <c r="E15" s="14">
        <v>15000</v>
      </c>
      <c r="F15" s="14">
        <v>0</v>
      </c>
      <c r="G15" s="1" t="s">
        <v>408</v>
      </c>
      <c r="L15" t="str">
        <f t="shared" si="0"/>
        <v>Amphora11270</v>
      </c>
      <c r="N15" s="21" t="s">
        <v>517</v>
      </c>
    </row>
    <row r="16" spans="1:14" x14ac:dyDescent="0.25">
      <c r="A16" s="2">
        <v>11271</v>
      </c>
      <c r="B16" s="2" t="s">
        <v>84</v>
      </c>
      <c r="C16" t="s">
        <v>619</v>
      </c>
      <c r="D16" t="s">
        <v>439</v>
      </c>
      <c r="E16" s="14">
        <v>10000</v>
      </c>
      <c r="F16" s="14">
        <v>0</v>
      </c>
      <c r="G16" s="1" t="s">
        <v>411</v>
      </c>
      <c r="L16" t="str">
        <f t="shared" si="0"/>
        <v>Nitzschia11271</v>
      </c>
      <c r="N16" s="21" t="s">
        <v>517</v>
      </c>
    </row>
    <row r="17" spans="1:14" x14ac:dyDescent="0.25">
      <c r="A17" s="2">
        <v>11272</v>
      </c>
      <c r="B17" s="2" t="s">
        <v>84</v>
      </c>
      <c r="C17" t="s">
        <v>619</v>
      </c>
      <c r="D17" t="s">
        <v>439</v>
      </c>
      <c r="E17" s="14">
        <v>15000</v>
      </c>
      <c r="F17" s="14">
        <v>0</v>
      </c>
      <c r="G17" s="1" t="s">
        <v>401</v>
      </c>
      <c r="L17" t="str">
        <f t="shared" si="0"/>
        <v>Cocconeis11272</v>
      </c>
      <c r="N17" s="21" t="s">
        <v>517</v>
      </c>
    </row>
    <row r="18" spans="1:14" x14ac:dyDescent="0.25">
      <c r="A18" s="2">
        <v>11273</v>
      </c>
      <c r="B18" s="2" t="s">
        <v>84</v>
      </c>
      <c r="C18" t="s">
        <v>619</v>
      </c>
      <c r="D18" t="s">
        <v>439</v>
      </c>
      <c r="E18" s="14">
        <v>15000</v>
      </c>
      <c r="F18" s="14">
        <v>0</v>
      </c>
      <c r="G18" s="1" t="s">
        <v>401</v>
      </c>
      <c r="L18" t="str">
        <f t="shared" si="0"/>
        <v>Cocconeis11273</v>
      </c>
      <c r="N18" s="21" t="s">
        <v>517</v>
      </c>
    </row>
    <row r="19" spans="1:14" x14ac:dyDescent="0.25">
      <c r="A19" s="2">
        <v>11274</v>
      </c>
      <c r="B19" s="2" t="s">
        <v>84</v>
      </c>
      <c r="C19" t="s">
        <v>619</v>
      </c>
      <c r="D19" t="s">
        <v>439</v>
      </c>
      <c r="E19" s="14">
        <v>1000</v>
      </c>
      <c r="F19" s="14">
        <v>0</v>
      </c>
      <c r="G19" s="1" t="s">
        <v>411</v>
      </c>
      <c r="J19" t="s">
        <v>499</v>
      </c>
      <c r="L19" t="str">
        <f t="shared" si="0"/>
        <v>Nitzschia11274</v>
      </c>
      <c r="N19" s="21" t="s">
        <v>517</v>
      </c>
    </row>
    <row r="20" spans="1:14" x14ac:dyDescent="0.25">
      <c r="A20" s="2">
        <v>11275</v>
      </c>
      <c r="B20" s="2" t="s">
        <v>84</v>
      </c>
      <c r="C20" t="s">
        <v>619</v>
      </c>
      <c r="D20" t="s">
        <v>439</v>
      </c>
      <c r="E20" s="14">
        <v>10000</v>
      </c>
      <c r="F20" s="14">
        <v>0</v>
      </c>
      <c r="G20" s="1" t="s">
        <v>411</v>
      </c>
      <c r="L20" t="str">
        <f>+CONCATENATE(G20,A19,"a")</f>
        <v>Nitzschia11274a</v>
      </c>
      <c r="N20" s="21" t="s">
        <v>517</v>
      </c>
    </row>
    <row r="21" spans="1:14" x14ac:dyDescent="0.25">
      <c r="A21" s="2">
        <v>11276</v>
      </c>
      <c r="B21" s="2" t="s">
        <v>84</v>
      </c>
      <c r="C21" t="s">
        <v>619</v>
      </c>
      <c r="D21" t="s">
        <v>439</v>
      </c>
      <c r="E21" s="14">
        <v>1000</v>
      </c>
      <c r="F21" s="14">
        <v>0</v>
      </c>
      <c r="G21" s="1" t="s">
        <v>419</v>
      </c>
      <c r="L21" t="str">
        <f t="shared" si="0"/>
        <v>synedroid11276</v>
      </c>
      <c r="N21" s="21" t="s">
        <v>517</v>
      </c>
    </row>
    <row r="22" spans="1:14" x14ac:dyDescent="0.25">
      <c r="A22" s="2">
        <v>11277</v>
      </c>
      <c r="B22" s="2" t="s">
        <v>84</v>
      </c>
      <c r="C22" t="s">
        <v>619</v>
      </c>
      <c r="D22" t="s">
        <v>439</v>
      </c>
      <c r="E22" s="14">
        <v>15000</v>
      </c>
      <c r="F22" s="14">
        <v>0</v>
      </c>
      <c r="G22" s="1" t="s">
        <v>419</v>
      </c>
      <c r="L22" t="str">
        <f>+CONCATENATE(G22,A21,"a")</f>
        <v>synedroid11276a</v>
      </c>
      <c r="N22" s="21" t="s">
        <v>517</v>
      </c>
    </row>
    <row r="23" spans="1:14" x14ac:dyDescent="0.25">
      <c r="A23" s="2">
        <v>11278</v>
      </c>
      <c r="B23" s="2" t="s">
        <v>84</v>
      </c>
      <c r="C23" t="s">
        <v>619</v>
      </c>
      <c r="D23" t="s">
        <v>439</v>
      </c>
      <c r="E23" s="14">
        <v>20000</v>
      </c>
      <c r="F23" s="14">
        <v>0</v>
      </c>
      <c r="G23" s="1" t="s">
        <v>419</v>
      </c>
      <c r="L23" t="str">
        <f>+CONCATENATE(G23,A21,"b")</f>
        <v>synedroid11276b</v>
      </c>
      <c r="N23" s="21" t="s">
        <v>517</v>
      </c>
    </row>
    <row r="24" spans="1:14" x14ac:dyDescent="0.25">
      <c r="A24" s="2">
        <v>11279</v>
      </c>
      <c r="B24" s="2" t="s">
        <v>84</v>
      </c>
      <c r="C24" t="s">
        <v>619</v>
      </c>
      <c r="D24" t="s">
        <v>439</v>
      </c>
      <c r="E24" s="14">
        <v>15000</v>
      </c>
      <c r="F24" s="14">
        <v>0</v>
      </c>
      <c r="G24" s="1" t="s">
        <v>498</v>
      </c>
      <c r="L24" t="str">
        <f t="shared" si="0"/>
        <v>naviculoid11279</v>
      </c>
      <c r="N24" s="21" t="s">
        <v>517</v>
      </c>
    </row>
    <row r="25" spans="1:14" x14ac:dyDescent="0.25">
      <c r="A25" s="2">
        <v>11280</v>
      </c>
      <c r="B25" s="2" t="s">
        <v>84</v>
      </c>
      <c r="C25" t="s">
        <v>619</v>
      </c>
      <c r="D25" t="s">
        <v>439</v>
      </c>
      <c r="E25" s="14">
        <v>10000</v>
      </c>
      <c r="F25" s="14">
        <v>0</v>
      </c>
      <c r="G25" s="1" t="s">
        <v>403</v>
      </c>
      <c r="L25" t="str">
        <f t="shared" si="0"/>
        <v>Achnanthes11280</v>
      </c>
      <c r="N25" s="21" t="s">
        <v>517</v>
      </c>
    </row>
    <row r="26" spans="1:14" x14ac:dyDescent="0.25">
      <c r="A26" s="2">
        <v>11281</v>
      </c>
      <c r="B26" s="2" t="s">
        <v>84</v>
      </c>
      <c r="C26" t="s">
        <v>619</v>
      </c>
      <c r="D26" t="s">
        <v>439</v>
      </c>
      <c r="E26" s="14">
        <v>2500</v>
      </c>
      <c r="F26" s="14">
        <v>0</v>
      </c>
      <c r="G26" s="1" t="s">
        <v>408</v>
      </c>
      <c r="L26" t="str">
        <f t="shared" si="0"/>
        <v>Amphora11281</v>
      </c>
      <c r="N26" s="21" t="s">
        <v>517</v>
      </c>
    </row>
    <row r="27" spans="1:14" x14ac:dyDescent="0.25">
      <c r="A27" s="2">
        <v>11282</v>
      </c>
      <c r="B27" s="2" t="s">
        <v>84</v>
      </c>
      <c r="C27" t="s">
        <v>619</v>
      </c>
      <c r="D27" t="s">
        <v>439</v>
      </c>
      <c r="E27" s="14">
        <v>9000</v>
      </c>
      <c r="F27" s="14">
        <v>0</v>
      </c>
      <c r="G27" s="1" t="s">
        <v>401</v>
      </c>
      <c r="L27" t="str">
        <f t="shared" si="0"/>
        <v>Cocconeis11282</v>
      </c>
      <c r="N27" s="21" t="s">
        <v>517</v>
      </c>
    </row>
    <row r="28" spans="1:14" x14ac:dyDescent="0.25">
      <c r="A28" s="2">
        <v>11283</v>
      </c>
      <c r="B28" s="2" t="s">
        <v>84</v>
      </c>
      <c r="C28" t="s">
        <v>619</v>
      </c>
      <c r="D28" t="s">
        <v>439</v>
      </c>
      <c r="E28" s="14">
        <v>19000</v>
      </c>
      <c r="F28" s="14">
        <v>0</v>
      </c>
      <c r="G28" s="1" t="s">
        <v>411</v>
      </c>
      <c r="L28" t="str">
        <f t="shared" si="0"/>
        <v>Nitzschia11283</v>
      </c>
      <c r="N28" s="21" t="s">
        <v>517</v>
      </c>
    </row>
    <row r="29" spans="1:14" x14ac:dyDescent="0.25">
      <c r="A29" s="2">
        <v>11284</v>
      </c>
      <c r="B29" s="2" t="s">
        <v>84</v>
      </c>
      <c r="C29" t="s">
        <v>619</v>
      </c>
      <c r="D29" t="s">
        <v>439</v>
      </c>
      <c r="E29" s="14">
        <v>5000</v>
      </c>
      <c r="F29" s="14">
        <v>0</v>
      </c>
      <c r="G29" s="1" t="s">
        <v>403</v>
      </c>
      <c r="L29" t="str">
        <f t="shared" si="0"/>
        <v>Achnanthes11284</v>
      </c>
      <c r="N29" s="21" t="s">
        <v>517</v>
      </c>
    </row>
    <row r="30" spans="1:14" x14ac:dyDescent="0.25">
      <c r="A30" s="2">
        <v>11285</v>
      </c>
      <c r="B30" s="2" t="s">
        <v>84</v>
      </c>
      <c r="C30" t="s">
        <v>619</v>
      </c>
      <c r="D30" t="s">
        <v>439</v>
      </c>
      <c r="E30" s="14">
        <v>5000</v>
      </c>
      <c r="F30" s="14">
        <v>0</v>
      </c>
      <c r="G30" s="1" t="s">
        <v>403</v>
      </c>
      <c r="L30" t="str">
        <f t="shared" si="0"/>
        <v>Achnanthes11285</v>
      </c>
      <c r="N30" s="21" t="s">
        <v>517</v>
      </c>
    </row>
    <row r="31" spans="1:14" x14ac:dyDescent="0.25">
      <c r="A31" s="2">
        <v>11286</v>
      </c>
      <c r="B31" s="2" t="s">
        <v>84</v>
      </c>
      <c r="C31" t="s">
        <v>619</v>
      </c>
      <c r="D31" t="s">
        <v>439</v>
      </c>
      <c r="E31" s="14">
        <v>10000</v>
      </c>
      <c r="F31" s="14">
        <v>0</v>
      </c>
      <c r="G31" s="1" t="s">
        <v>419</v>
      </c>
      <c r="L31" t="str">
        <f t="shared" si="0"/>
        <v>synedroid11286</v>
      </c>
      <c r="N31" s="21" t="s">
        <v>517</v>
      </c>
    </row>
    <row r="32" spans="1:14" x14ac:dyDescent="0.25">
      <c r="A32" s="2">
        <v>11287</v>
      </c>
      <c r="B32" s="2" t="s">
        <v>84</v>
      </c>
      <c r="C32" t="s">
        <v>619</v>
      </c>
      <c r="D32" t="s">
        <v>439</v>
      </c>
      <c r="E32" s="14">
        <v>2000</v>
      </c>
      <c r="F32" s="14">
        <v>0</v>
      </c>
      <c r="G32" s="1" t="s">
        <v>407</v>
      </c>
      <c r="L32" t="str">
        <f t="shared" si="0"/>
        <v>Cymatosira11287</v>
      </c>
      <c r="N32" s="21" t="s">
        <v>517</v>
      </c>
    </row>
    <row r="33" spans="1:14" x14ac:dyDescent="0.25">
      <c r="A33" s="2">
        <v>11288</v>
      </c>
      <c r="B33" s="2" t="s">
        <v>84</v>
      </c>
      <c r="C33" t="s">
        <v>619</v>
      </c>
      <c r="D33" t="s">
        <v>439</v>
      </c>
      <c r="E33" s="14">
        <v>10000</v>
      </c>
      <c r="F33" s="14">
        <v>0</v>
      </c>
      <c r="G33" s="1" t="s">
        <v>408</v>
      </c>
      <c r="L33" t="str">
        <f t="shared" si="0"/>
        <v>Amphora11288</v>
      </c>
      <c r="N33" s="21" t="s">
        <v>517</v>
      </c>
    </row>
    <row r="34" spans="1:14" x14ac:dyDescent="0.25">
      <c r="A34" s="2">
        <v>11289</v>
      </c>
      <c r="B34" s="2" t="s">
        <v>84</v>
      </c>
      <c r="C34" t="s">
        <v>619</v>
      </c>
      <c r="D34" t="s">
        <v>439</v>
      </c>
      <c r="E34" s="14">
        <v>10000</v>
      </c>
      <c r="F34" s="14">
        <v>0</v>
      </c>
      <c r="G34" s="1" t="s">
        <v>408</v>
      </c>
      <c r="L34" t="str">
        <f t="shared" si="0"/>
        <v>Amphora11289</v>
      </c>
      <c r="N34" s="21" t="s">
        <v>517</v>
      </c>
    </row>
    <row r="35" spans="1:14" x14ac:dyDescent="0.25">
      <c r="A35" s="2">
        <v>11290</v>
      </c>
      <c r="B35" s="2" t="s">
        <v>84</v>
      </c>
      <c r="C35" t="s">
        <v>619</v>
      </c>
      <c r="D35" t="s">
        <v>439</v>
      </c>
      <c r="E35" s="14">
        <v>4000</v>
      </c>
      <c r="F35" s="14">
        <v>0</v>
      </c>
      <c r="G35" s="1" t="s">
        <v>400</v>
      </c>
      <c r="L35" t="str">
        <f t="shared" si="0"/>
        <v>Navicula11290</v>
      </c>
      <c r="N35" s="21" t="s">
        <v>517</v>
      </c>
    </row>
    <row r="36" spans="1:14" x14ac:dyDescent="0.25">
      <c r="A36" s="2">
        <v>11291</v>
      </c>
      <c r="B36" s="2" t="s">
        <v>84</v>
      </c>
      <c r="C36" t="s">
        <v>619</v>
      </c>
      <c r="D36" t="s">
        <v>439</v>
      </c>
      <c r="E36" s="14">
        <v>18000</v>
      </c>
      <c r="F36" s="14">
        <v>0</v>
      </c>
      <c r="G36" s="1" t="s">
        <v>401</v>
      </c>
      <c r="L36" t="str">
        <f t="shared" si="0"/>
        <v>Cocconeis11291</v>
      </c>
      <c r="N36" s="21" t="s">
        <v>517</v>
      </c>
    </row>
    <row r="37" spans="1:14" x14ac:dyDescent="0.25">
      <c r="A37" s="2">
        <v>11292</v>
      </c>
      <c r="B37" s="2" t="s">
        <v>84</v>
      </c>
      <c r="C37" t="s">
        <v>619</v>
      </c>
      <c r="D37" t="s">
        <v>439</v>
      </c>
      <c r="E37" s="14">
        <v>2000</v>
      </c>
      <c r="F37" s="14">
        <v>0</v>
      </c>
      <c r="G37" s="1" t="s">
        <v>500</v>
      </c>
      <c r="L37" t="str">
        <f t="shared" si="0"/>
        <v>Entomoneis11292</v>
      </c>
      <c r="N37" s="21" t="s">
        <v>517</v>
      </c>
    </row>
    <row r="38" spans="1:14" x14ac:dyDescent="0.25">
      <c r="A38" s="2">
        <v>11293</v>
      </c>
      <c r="B38" s="2" t="s">
        <v>84</v>
      </c>
      <c r="C38" t="s">
        <v>619</v>
      </c>
      <c r="D38" t="s">
        <v>439</v>
      </c>
      <c r="E38" s="14">
        <v>3000</v>
      </c>
      <c r="F38" s="14">
        <v>0</v>
      </c>
      <c r="G38" s="1" t="s">
        <v>423</v>
      </c>
      <c r="L38" t="str">
        <f t="shared" si="0"/>
        <v>Cyclotella11293</v>
      </c>
      <c r="N38" s="21" t="s">
        <v>517</v>
      </c>
    </row>
    <row r="39" spans="1:14" x14ac:dyDescent="0.25">
      <c r="A39" s="2">
        <v>11294</v>
      </c>
      <c r="B39" s="2" t="s">
        <v>84</v>
      </c>
      <c r="C39" t="s">
        <v>619</v>
      </c>
      <c r="D39" t="s">
        <v>439</v>
      </c>
      <c r="E39" s="14">
        <v>750</v>
      </c>
      <c r="F39" s="14">
        <v>0</v>
      </c>
      <c r="G39" s="1" t="s">
        <v>442</v>
      </c>
      <c r="L39" t="str">
        <f t="shared" si="0"/>
        <v>Cylindrotheca11294</v>
      </c>
      <c r="N39" s="21" t="s">
        <v>517</v>
      </c>
    </row>
    <row r="40" spans="1:14" x14ac:dyDescent="0.25">
      <c r="A40" s="2">
        <v>11295</v>
      </c>
      <c r="B40" s="2" t="s">
        <v>84</v>
      </c>
      <c r="C40" t="s">
        <v>619</v>
      </c>
      <c r="D40" t="s">
        <v>439</v>
      </c>
      <c r="E40" s="14">
        <v>10000</v>
      </c>
      <c r="F40" s="14">
        <v>0</v>
      </c>
      <c r="G40" s="1" t="s">
        <v>442</v>
      </c>
      <c r="L40" t="str">
        <f>+CONCATENATE(G40,A39,"a")</f>
        <v>Cylindrotheca11294a</v>
      </c>
      <c r="N40" s="21" t="s">
        <v>517</v>
      </c>
    </row>
    <row r="41" spans="1:14" x14ac:dyDescent="0.25">
      <c r="A41" s="2">
        <v>11296</v>
      </c>
      <c r="B41" s="2" t="s">
        <v>84</v>
      </c>
      <c r="C41" t="s">
        <v>619</v>
      </c>
      <c r="D41" t="s">
        <v>439</v>
      </c>
      <c r="E41" s="14">
        <v>15000</v>
      </c>
      <c r="F41" s="14">
        <v>0</v>
      </c>
      <c r="G41" s="1" t="s">
        <v>401</v>
      </c>
      <c r="L41" t="str">
        <f t="shared" si="0"/>
        <v>Cocconeis11296</v>
      </c>
      <c r="N41" s="21" t="s">
        <v>517</v>
      </c>
    </row>
    <row r="42" spans="1:14" x14ac:dyDescent="0.25">
      <c r="A42" s="2">
        <v>11297</v>
      </c>
      <c r="B42" s="2" t="s">
        <v>84</v>
      </c>
      <c r="C42" t="s">
        <v>619</v>
      </c>
      <c r="D42" t="s">
        <v>439</v>
      </c>
      <c r="E42" s="14">
        <v>500</v>
      </c>
      <c r="F42" s="14">
        <v>0</v>
      </c>
      <c r="G42" s="1" t="s">
        <v>411</v>
      </c>
      <c r="J42" t="s">
        <v>499</v>
      </c>
      <c r="L42" t="str">
        <f t="shared" si="0"/>
        <v>Nitzschia11297</v>
      </c>
      <c r="N42" s="21" t="s">
        <v>517</v>
      </c>
    </row>
    <row r="43" spans="1:14" x14ac:dyDescent="0.25">
      <c r="A43" s="2">
        <v>11298</v>
      </c>
      <c r="B43" s="2" t="s">
        <v>84</v>
      </c>
      <c r="C43" t="s">
        <v>619</v>
      </c>
      <c r="D43" t="s">
        <v>439</v>
      </c>
      <c r="E43" s="14">
        <v>5000</v>
      </c>
      <c r="F43" s="14">
        <v>0</v>
      </c>
      <c r="G43" s="1" t="s">
        <v>411</v>
      </c>
      <c r="L43" t="str">
        <f>+CONCATENATE(G43,A42,"a")</f>
        <v>Nitzschia11297a</v>
      </c>
      <c r="N43" s="21" t="s">
        <v>517</v>
      </c>
    </row>
    <row r="44" spans="1:14" x14ac:dyDescent="0.25">
      <c r="A44" s="2">
        <v>11299</v>
      </c>
      <c r="B44" s="2" t="s">
        <v>84</v>
      </c>
      <c r="C44" t="s">
        <v>619</v>
      </c>
      <c r="D44" t="s">
        <v>439</v>
      </c>
      <c r="E44" s="14">
        <v>5000</v>
      </c>
      <c r="F44" s="14">
        <v>0</v>
      </c>
      <c r="G44" s="1" t="s">
        <v>411</v>
      </c>
      <c r="L44" t="str">
        <f>+CONCATENATE(G44,A42,"b")</f>
        <v>Nitzschia11297b</v>
      </c>
      <c r="N44" s="21" t="s">
        <v>517</v>
      </c>
    </row>
    <row r="45" spans="1:14" x14ac:dyDescent="0.25">
      <c r="A45" s="2">
        <v>11300</v>
      </c>
      <c r="B45" s="2" t="s">
        <v>84</v>
      </c>
      <c r="C45" t="s">
        <v>619</v>
      </c>
      <c r="D45" t="s">
        <v>439</v>
      </c>
      <c r="E45" s="14">
        <v>10000</v>
      </c>
      <c r="F45" s="14">
        <v>0</v>
      </c>
      <c r="G45" s="1" t="s">
        <v>419</v>
      </c>
      <c r="L45" t="str">
        <f t="shared" si="0"/>
        <v>synedroid11300</v>
      </c>
      <c r="N45" s="21" t="s">
        <v>517</v>
      </c>
    </row>
    <row r="46" spans="1:14" x14ac:dyDescent="0.25">
      <c r="A46" s="2">
        <v>11301</v>
      </c>
      <c r="B46" s="2" t="s">
        <v>84</v>
      </c>
      <c r="C46" t="s">
        <v>619</v>
      </c>
      <c r="D46" t="s">
        <v>439</v>
      </c>
      <c r="E46" s="14">
        <v>30000</v>
      </c>
      <c r="F46" s="14">
        <v>0</v>
      </c>
      <c r="G46" s="1" t="s">
        <v>419</v>
      </c>
      <c r="L46" t="str">
        <f>+CONCATENATE(G46,A45,"a")</f>
        <v>synedroid11300a</v>
      </c>
      <c r="N46" s="21" t="s">
        <v>517</v>
      </c>
    </row>
    <row r="47" spans="1:14" x14ac:dyDescent="0.25">
      <c r="A47" s="2">
        <v>11302</v>
      </c>
      <c r="B47" s="2" t="s">
        <v>84</v>
      </c>
      <c r="C47" t="s">
        <v>619</v>
      </c>
      <c r="D47" t="s">
        <v>439</v>
      </c>
      <c r="E47" s="14">
        <v>10000</v>
      </c>
      <c r="F47" s="14">
        <v>0</v>
      </c>
      <c r="G47" s="1" t="s">
        <v>408</v>
      </c>
      <c r="L47" t="str">
        <f t="shared" si="0"/>
        <v>Amphora11302</v>
      </c>
      <c r="N47" s="21" t="s">
        <v>517</v>
      </c>
    </row>
    <row r="48" spans="1:14" x14ac:dyDescent="0.25">
      <c r="A48" s="2">
        <v>11303</v>
      </c>
      <c r="B48" s="2" t="s">
        <v>84</v>
      </c>
      <c r="C48" t="s">
        <v>619</v>
      </c>
      <c r="D48" t="s">
        <v>439</v>
      </c>
      <c r="E48" s="14">
        <v>7500</v>
      </c>
      <c r="F48" s="14">
        <v>0</v>
      </c>
      <c r="G48" s="1" t="s">
        <v>411</v>
      </c>
      <c r="L48" t="str">
        <f t="shared" si="0"/>
        <v>Nitzschia11303</v>
      </c>
      <c r="N48" s="21" t="s">
        <v>517</v>
      </c>
    </row>
    <row r="49" spans="1:14" x14ac:dyDescent="0.25">
      <c r="A49" s="2">
        <v>11304</v>
      </c>
      <c r="B49" s="2" t="s">
        <v>84</v>
      </c>
      <c r="C49" t="s">
        <v>619</v>
      </c>
      <c r="D49" t="s">
        <v>439</v>
      </c>
      <c r="E49" s="14">
        <v>25000</v>
      </c>
      <c r="F49" s="14">
        <v>0</v>
      </c>
      <c r="G49" s="1" t="s">
        <v>411</v>
      </c>
      <c r="L49" t="str">
        <f>+CONCATENATE(G49,A48,"a")</f>
        <v>Nitzschia11303a</v>
      </c>
      <c r="N49" s="21" t="s">
        <v>517</v>
      </c>
    </row>
    <row r="50" spans="1:14" x14ac:dyDescent="0.25">
      <c r="A50" s="2">
        <v>11305</v>
      </c>
      <c r="B50" s="2" t="s">
        <v>84</v>
      </c>
      <c r="C50" t="s">
        <v>619</v>
      </c>
      <c r="D50" t="s">
        <v>439</v>
      </c>
      <c r="E50" s="14">
        <v>25000</v>
      </c>
      <c r="F50" s="14">
        <v>0</v>
      </c>
      <c r="G50" s="1" t="s">
        <v>411</v>
      </c>
      <c r="L50" t="str">
        <f>+CONCATENATE(G50,A48,"b")</f>
        <v>Nitzschia11303b</v>
      </c>
      <c r="N50" s="21" t="s">
        <v>517</v>
      </c>
    </row>
    <row r="51" spans="1:14" x14ac:dyDescent="0.25">
      <c r="A51" s="2">
        <v>11306</v>
      </c>
      <c r="B51" s="2" t="s">
        <v>84</v>
      </c>
      <c r="C51" t="s">
        <v>619</v>
      </c>
      <c r="D51" t="s">
        <v>439</v>
      </c>
      <c r="E51" s="14">
        <v>15000</v>
      </c>
      <c r="F51" s="14">
        <v>0</v>
      </c>
      <c r="G51" s="1" t="s">
        <v>501</v>
      </c>
      <c r="L51" t="str">
        <f t="shared" si="0"/>
        <v>Lyrella11306</v>
      </c>
      <c r="N51" s="21" t="s">
        <v>517</v>
      </c>
    </row>
    <row r="52" spans="1:14" x14ac:dyDescent="0.25">
      <c r="A52" s="2">
        <v>11307</v>
      </c>
      <c r="B52" s="2" t="s">
        <v>84</v>
      </c>
      <c r="C52" t="s">
        <v>619</v>
      </c>
      <c r="D52" t="s">
        <v>439</v>
      </c>
      <c r="E52" s="14">
        <v>4000</v>
      </c>
      <c r="F52" s="14">
        <v>0</v>
      </c>
      <c r="G52" s="1" t="s">
        <v>411</v>
      </c>
      <c r="L52" t="str">
        <f t="shared" si="0"/>
        <v>Nitzschia11307</v>
      </c>
      <c r="N52" s="21" t="s">
        <v>517</v>
      </c>
    </row>
    <row r="53" spans="1:14" x14ac:dyDescent="0.25">
      <c r="A53" s="2">
        <v>11308</v>
      </c>
      <c r="B53" s="2" t="s">
        <v>84</v>
      </c>
      <c r="C53" t="s">
        <v>619</v>
      </c>
      <c r="D53" t="s">
        <v>439</v>
      </c>
      <c r="E53" s="14">
        <v>15000</v>
      </c>
      <c r="F53" s="14">
        <v>0</v>
      </c>
      <c r="G53" s="1" t="s">
        <v>411</v>
      </c>
      <c r="L53" t="str">
        <f>+CONCATENATE(G53,A52,"a")</f>
        <v>Nitzschia11307a</v>
      </c>
      <c r="N53" s="21" t="s">
        <v>517</v>
      </c>
    </row>
    <row r="54" spans="1:14" x14ac:dyDescent="0.25">
      <c r="A54" s="2">
        <v>11309</v>
      </c>
      <c r="B54" s="2" t="s">
        <v>84</v>
      </c>
      <c r="C54" t="s">
        <v>619</v>
      </c>
      <c r="D54" t="s">
        <v>439</v>
      </c>
      <c r="E54" s="14">
        <v>15000</v>
      </c>
      <c r="F54" s="14">
        <v>0</v>
      </c>
      <c r="G54" s="1" t="s">
        <v>411</v>
      </c>
      <c r="L54" t="str">
        <f>+CONCATENATE(G54,A52,"b")</f>
        <v>Nitzschia11307b</v>
      </c>
      <c r="N54" s="21" t="s">
        <v>517</v>
      </c>
    </row>
    <row r="55" spans="1:14" x14ac:dyDescent="0.25">
      <c r="A55" s="2">
        <v>11310</v>
      </c>
      <c r="B55" s="2" t="s">
        <v>84</v>
      </c>
      <c r="C55" t="s">
        <v>619</v>
      </c>
      <c r="D55" t="s">
        <v>439</v>
      </c>
      <c r="E55" s="14">
        <v>15000</v>
      </c>
      <c r="F55" s="14">
        <v>0</v>
      </c>
      <c r="G55" s="1" t="s">
        <v>411</v>
      </c>
      <c r="L55" t="str">
        <f>+CONCATENATE(G55,A52,"c")</f>
        <v>Nitzschia11307c</v>
      </c>
      <c r="N55" s="21" t="s">
        <v>517</v>
      </c>
    </row>
    <row r="56" spans="1:14" x14ac:dyDescent="0.25">
      <c r="A56" s="2">
        <v>11311</v>
      </c>
      <c r="B56" s="2" t="s">
        <v>84</v>
      </c>
      <c r="C56" t="s">
        <v>619</v>
      </c>
      <c r="D56" t="s">
        <v>439</v>
      </c>
      <c r="E56" s="14">
        <v>20000</v>
      </c>
      <c r="F56" s="14">
        <v>0</v>
      </c>
      <c r="G56" s="1" t="s">
        <v>401</v>
      </c>
      <c r="L56" t="str">
        <f t="shared" si="0"/>
        <v>Cocconeis11311</v>
      </c>
      <c r="N56" s="21" t="s">
        <v>517</v>
      </c>
    </row>
    <row r="57" spans="1:14" x14ac:dyDescent="0.25">
      <c r="A57" s="2">
        <v>11312</v>
      </c>
      <c r="B57" s="2" t="s">
        <v>84</v>
      </c>
      <c r="C57" t="s">
        <v>619</v>
      </c>
      <c r="D57" t="s">
        <v>439</v>
      </c>
      <c r="E57" s="14">
        <v>6000</v>
      </c>
      <c r="F57" s="14">
        <v>0</v>
      </c>
      <c r="G57" s="1" t="s">
        <v>502</v>
      </c>
      <c r="L57" t="str">
        <f t="shared" si="0"/>
        <v>Tryblionella11312</v>
      </c>
      <c r="N57" s="21" t="s">
        <v>517</v>
      </c>
    </row>
    <row r="58" spans="1:14" x14ac:dyDescent="0.25">
      <c r="A58" s="2">
        <v>11313</v>
      </c>
      <c r="B58" s="2" t="s">
        <v>84</v>
      </c>
      <c r="C58" t="s">
        <v>619</v>
      </c>
      <c r="D58" t="s">
        <v>439</v>
      </c>
      <c r="E58" s="14">
        <v>20000</v>
      </c>
      <c r="F58" s="14">
        <v>0</v>
      </c>
      <c r="G58" s="1" t="s">
        <v>502</v>
      </c>
      <c r="L58" t="str">
        <f>+CONCATENATE(G58,A57,"a")</f>
        <v>Tryblionella11312a</v>
      </c>
      <c r="N58" s="21" t="s">
        <v>517</v>
      </c>
    </row>
    <row r="59" spans="1:14" x14ac:dyDescent="0.25">
      <c r="A59" s="2">
        <v>11314</v>
      </c>
      <c r="B59" s="2" t="s">
        <v>84</v>
      </c>
      <c r="C59" t="s">
        <v>619</v>
      </c>
      <c r="D59" t="s">
        <v>439</v>
      </c>
      <c r="E59" s="14">
        <v>13000</v>
      </c>
      <c r="F59" s="14">
        <v>0</v>
      </c>
      <c r="G59" s="1" t="s">
        <v>400</v>
      </c>
      <c r="L59" t="str">
        <f t="shared" si="0"/>
        <v>Navicula11314</v>
      </c>
      <c r="N59" s="21" t="s">
        <v>517</v>
      </c>
    </row>
    <row r="60" spans="1:14" x14ac:dyDescent="0.25">
      <c r="A60" s="2">
        <v>11315</v>
      </c>
      <c r="B60" s="2" t="s">
        <v>84</v>
      </c>
      <c r="C60" t="s">
        <v>619</v>
      </c>
      <c r="D60" t="s">
        <v>439</v>
      </c>
      <c r="E60" s="14">
        <v>5000</v>
      </c>
      <c r="F60" s="14">
        <v>0</v>
      </c>
      <c r="G60" s="1" t="s">
        <v>413</v>
      </c>
      <c r="L60" t="str">
        <f t="shared" si="0"/>
        <v>Chaetoceros11315</v>
      </c>
      <c r="N60" s="21" t="s">
        <v>517</v>
      </c>
    </row>
    <row r="61" spans="1:14" s="30" customFormat="1" x14ac:dyDescent="0.25">
      <c r="A61" s="31">
        <v>11316</v>
      </c>
      <c r="B61" s="31" t="s">
        <v>84</v>
      </c>
      <c r="C61" t="s">
        <v>619</v>
      </c>
      <c r="D61" s="30" t="s">
        <v>439</v>
      </c>
      <c r="E61" s="32">
        <v>15000</v>
      </c>
      <c r="F61" s="32">
        <v>0</v>
      </c>
      <c r="G61" s="25" t="s">
        <v>405</v>
      </c>
      <c r="H61" s="30" t="s">
        <v>406</v>
      </c>
      <c r="L61" s="30" t="str">
        <f t="shared" si="0"/>
        <v>Fragilariopsis11316</v>
      </c>
      <c r="N61" s="33" t="s">
        <v>517</v>
      </c>
    </row>
    <row r="62" spans="1:14" x14ac:dyDescent="0.25">
      <c r="A62" s="2">
        <v>11317</v>
      </c>
      <c r="B62" s="2" t="s">
        <v>84</v>
      </c>
      <c r="C62" t="s">
        <v>619</v>
      </c>
      <c r="D62" t="s">
        <v>439</v>
      </c>
      <c r="E62" s="14">
        <v>5000</v>
      </c>
      <c r="F62" s="14">
        <v>0</v>
      </c>
      <c r="G62" s="1" t="s">
        <v>411</v>
      </c>
      <c r="L62" t="str">
        <f t="shared" si="0"/>
        <v>Nitzschia11317</v>
      </c>
      <c r="N62" s="21" t="s">
        <v>517</v>
      </c>
    </row>
    <row r="63" spans="1:14" x14ac:dyDescent="0.25">
      <c r="A63" s="2">
        <v>11318</v>
      </c>
      <c r="B63" s="2" t="s">
        <v>84</v>
      </c>
      <c r="C63" t="s">
        <v>619</v>
      </c>
      <c r="D63" t="s">
        <v>439</v>
      </c>
      <c r="E63" s="14">
        <v>20000</v>
      </c>
      <c r="F63" s="14">
        <v>0</v>
      </c>
      <c r="G63" s="1" t="s">
        <v>411</v>
      </c>
      <c r="L63" t="str">
        <f>+CONCATENATE(G63,A62,"a")</f>
        <v>Nitzschia11317a</v>
      </c>
      <c r="N63" s="21" t="s">
        <v>517</v>
      </c>
    </row>
    <row r="64" spans="1:14" x14ac:dyDescent="0.25">
      <c r="A64" s="2">
        <v>11319</v>
      </c>
      <c r="B64" s="2" t="s">
        <v>84</v>
      </c>
      <c r="C64" t="s">
        <v>619</v>
      </c>
      <c r="D64" t="s">
        <v>439</v>
      </c>
      <c r="E64" s="14">
        <v>20000</v>
      </c>
      <c r="F64" s="14">
        <v>0</v>
      </c>
      <c r="G64" s="1" t="s">
        <v>411</v>
      </c>
      <c r="L64" t="str">
        <f>+CONCATENATE(G64,A62,"b")</f>
        <v>Nitzschia11317b</v>
      </c>
      <c r="N64" s="21" t="s">
        <v>517</v>
      </c>
    </row>
    <row r="65" spans="1:14" x14ac:dyDescent="0.25">
      <c r="A65" s="2">
        <v>11320</v>
      </c>
      <c r="B65" s="2" t="s">
        <v>84</v>
      </c>
      <c r="C65" t="s">
        <v>619</v>
      </c>
      <c r="D65" t="s">
        <v>439</v>
      </c>
      <c r="E65" s="14">
        <v>1500</v>
      </c>
      <c r="F65" s="14">
        <v>0</v>
      </c>
      <c r="G65" s="1" t="s">
        <v>496</v>
      </c>
      <c r="L65" t="str">
        <f t="shared" si="0"/>
        <v>Coscinodiscus11320</v>
      </c>
      <c r="N65" s="21" t="s">
        <v>517</v>
      </c>
    </row>
    <row r="66" spans="1:14" x14ac:dyDescent="0.25">
      <c r="A66" s="2">
        <v>11321</v>
      </c>
      <c r="B66" s="2" t="s">
        <v>84</v>
      </c>
      <c r="C66" t="s">
        <v>619</v>
      </c>
      <c r="D66" t="s">
        <v>439</v>
      </c>
      <c r="E66" s="14">
        <v>5000</v>
      </c>
      <c r="F66" s="14">
        <v>0</v>
      </c>
      <c r="G66" s="1" t="s">
        <v>496</v>
      </c>
      <c r="L66" t="str">
        <f>+CONCATENATE(G66,A65,"a")</f>
        <v>Coscinodiscus11320a</v>
      </c>
      <c r="N66" s="21" t="s">
        <v>517</v>
      </c>
    </row>
    <row r="67" spans="1:14" x14ac:dyDescent="0.25">
      <c r="A67" s="2">
        <v>11322</v>
      </c>
      <c r="B67" s="2" t="s">
        <v>84</v>
      </c>
      <c r="C67" t="s">
        <v>619</v>
      </c>
      <c r="D67" t="s">
        <v>439</v>
      </c>
      <c r="E67" s="14">
        <v>5000</v>
      </c>
      <c r="F67" s="14">
        <v>0</v>
      </c>
      <c r="G67" s="1" t="s">
        <v>501</v>
      </c>
      <c r="L67" t="str">
        <f t="shared" ref="L67:L83" si="1">+CONCATENATE(G67,A67)</f>
        <v>Lyrella11322</v>
      </c>
      <c r="N67" s="21" t="s">
        <v>517</v>
      </c>
    </row>
    <row r="68" spans="1:14" x14ac:dyDescent="0.25">
      <c r="A68" s="2">
        <v>11323</v>
      </c>
      <c r="B68" s="2" t="s">
        <v>84</v>
      </c>
      <c r="C68" t="s">
        <v>619</v>
      </c>
      <c r="D68" t="s">
        <v>439</v>
      </c>
      <c r="E68" s="14">
        <v>3000</v>
      </c>
      <c r="F68" s="14">
        <v>0</v>
      </c>
      <c r="G68" s="1" t="s">
        <v>503</v>
      </c>
      <c r="L68" t="str">
        <f t="shared" si="1"/>
        <v>Odontella11323</v>
      </c>
      <c r="N68" s="21" t="s">
        <v>517</v>
      </c>
    </row>
    <row r="69" spans="1:14" x14ac:dyDescent="0.25">
      <c r="A69" s="2">
        <v>11324</v>
      </c>
      <c r="B69" s="2" t="s">
        <v>84</v>
      </c>
      <c r="C69" t="s">
        <v>619</v>
      </c>
      <c r="D69" t="s">
        <v>439</v>
      </c>
      <c r="E69" s="14">
        <v>7000</v>
      </c>
      <c r="F69" s="14">
        <v>0</v>
      </c>
      <c r="G69" s="1" t="s">
        <v>498</v>
      </c>
      <c r="L69" t="str">
        <f t="shared" si="1"/>
        <v>naviculoid11324</v>
      </c>
      <c r="N69" s="21" t="s">
        <v>517</v>
      </c>
    </row>
    <row r="70" spans="1:14" x14ac:dyDescent="0.25">
      <c r="A70" s="2">
        <v>11325</v>
      </c>
      <c r="B70" s="2" t="s">
        <v>84</v>
      </c>
      <c r="C70" t="s">
        <v>619</v>
      </c>
      <c r="D70" t="s">
        <v>439</v>
      </c>
      <c r="E70" s="14">
        <v>2500</v>
      </c>
      <c r="F70" s="14">
        <v>0</v>
      </c>
      <c r="G70" s="1" t="s">
        <v>413</v>
      </c>
      <c r="L70" t="str">
        <f t="shared" si="1"/>
        <v>Chaetoceros11325</v>
      </c>
      <c r="N70" s="21" t="s">
        <v>517</v>
      </c>
    </row>
    <row r="71" spans="1:14" x14ac:dyDescent="0.25">
      <c r="A71" s="2">
        <v>11326</v>
      </c>
      <c r="B71" s="2" t="s">
        <v>84</v>
      </c>
      <c r="C71" t="s">
        <v>619</v>
      </c>
      <c r="D71" t="s">
        <v>439</v>
      </c>
      <c r="E71" s="14">
        <v>750</v>
      </c>
      <c r="F71" s="14">
        <v>0</v>
      </c>
      <c r="G71" s="1" t="s">
        <v>504</v>
      </c>
      <c r="L71" t="str">
        <f t="shared" si="1"/>
        <v>foraminiferan11326</v>
      </c>
      <c r="N71" s="21" t="s">
        <v>517</v>
      </c>
    </row>
    <row r="72" spans="1:14" x14ac:dyDescent="0.25">
      <c r="A72" s="2">
        <v>11327</v>
      </c>
      <c r="B72" s="2" t="s">
        <v>84</v>
      </c>
      <c r="C72" t="s">
        <v>619</v>
      </c>
      <c r="D72" t="s">
        <v>439</v>
      </c>
      <c r="E72" s="14">
        <v>7500</v>
      </c>
      <c r="F72" s="14">
        <v>0</v>
      </c>
      <c r="G72" s="1" t="s">
        <v>505</v>
      </c>
      <c r="L72" t="str">
        <f t="shared" si="1"/>
        <v>Achnanthales11327</v>
      </c>
      <c r="N72" s="21" t="s">
        <v>517</v>
      </c>
    </row>
    <row r="73" spans="1:14" x14ac:dyDescent="0.25">
      <c r="A73" s="2">
        <v>11328</v>
      </c>
      <c r="B73" s="2" t="s">
        <v>84</v>
      </c>
      <c r="C73" t="s">
        <v>619</v>
      </c>
      <c r="D73" t="s">
        <v>439</v>
      </c>
      <c r="E73" s="14">
        <v>9000</v>
      </c>
      <c r="F73" s="14">
        <v>0</v>
      </c>
      <c r="G73" s="1" t="s">
        <v>497</v>
      </c>
      <c r="L73" t="str">
        <f t="shared" si="1"/>
        <v>pennate11328</v>
      </c>
      <c r="N73" s="21" t="s">
        <v>517</v>
      </c>
    </row>
    <row r="74" spans="1:14" x14ac:dyDescent="0.25">
      <c r="A74" s="2">
        <v>11329</v>
      </c>
      <c r="B74" s="2" t="s">
        <v>84</v>
      </c>
      <c r="C74" t="s">
        <v>619</v>
      </c>
      <c r="D74" t="s">
        <v>439</v>
      </c>
      <c r="E74" s="14">
        <v>2000</v>
      </c>
      <c r="F74" s="14">
        <v>0</v>
      </c>
      <c r="G74" s="1" t="s">
        <v>501</v>
      </c>
      <c r="L74" t="str">
        <f t="shared" si="1"/>
        <v>Lyrella11329</v>
      </c>
      <c r="N74" s="21" t="s">
        <v>517</v>
      </c>
    </row>
    <row r="75" spans="1:14" x14ac:dyDescent="0.25">
      <c r="A75" s="2">
        <v>11330</v>
      </c>
      <c r="B75" s="2" t="s">
        <v>84</v>
      </c>
      <c r="C75" t="s">
        <v>619</v>
      </c>
      <c r="D75" t="s">
        <v>439</v>
      </c>
      <c r="E75" s="14">
        <v>10000</v>
      </c>
      <c r="F75" s="14">
        <v>0</v>
      </c>
      <c r="G75" s="1" t="s">
        <v>410</v>
      </c>
      <c r="L75" t="str">
        <f t="shared" si="1"/>
        <v>Thalassionema11330</v>
      </c>
      <c r="N75" s="21" t="s">
        <v>517</v>
      </c>
    </row>
    <row r="76" spans="1:14" x14ac:dyDescent="0.25">
      <c r="A76" s="2">
        <v>11331</v>
      </c>
      <c r="B76" s="2" t="s">
        <v>84</v>
      </c>
      <c r="C76" t="s">
        <v>619</v>
      </c>
      <c r="D76" t="s">
        <v>439</v>
      </c>
      <c r="E76" s="14">
        <v>5000</v>
      </c>
      <c r="F76" s="14">
        <v>0</v>
      </c>
      <c r="G76" s="1" t="s">
        <v>400</v>
      </c>
      <c r="L76" t="str">
        <f t="shared" si="1"/>
        <v>Navicula11331</v>
      </c>
      <c r="N76" s="21" t="s">
        <v>517</v>
      </c>
    </row>
    <row r="77" spans="1:14" x14ac:dyDescent="0.25">
      <c r="A77" s="2">
        <v>11332</v>
      </c>
      <c r="B77" s="2" t="s">
        <v>84</v>
      </c>
      <c r="C77" t="s">
        <v>619</v>
      </c>
      <c r="D77" t="s">
        <v>439</v>
      </c>
      <c r="E77" s="14">
        <v>20000</v>
      </c>
      <c r="F77" s="14">
        <v>0</v>
      </c>
      <c r="G77" s="1" t="s">
        <v>403</v>
      </c>
      <c r="L77" t="str">
        <f t="shared" si="1"/>
        <v>Achnanthes11332</v>
      </c>
      <c r="N77" s="21" t="s">
        <v>517</v>
      </c>
    </row>
    <row r="78" spans="1:14" x14ac:dyDescent="0.25">
      <c r="A78" s="2">
        <v>11333</v>
      </c>
      <c r="B78" s="2" t="s">
        <v>84</v>
      </c>
      <c r="C78" t="s">
        <v>619</v>
      </c>
      <c r="D78" t="s">
        <v>439</v>
      </c>
      <c r="E78" s="14">
        <v>1500</v>
      </c>
      <c r="F78" s="14">
        <v>0</v>
      </c>
      <c r="G78" s="1" t="s">
        <v>506</v>
      </c>
      <c r="L78" t="str">
        <f t="shared" si="1"/>
        <v>Synedra11333</v>
      </c>
      <c r="N78" s="21" t="s">
        <v>517</v>
      </c>
    </row>
    <row r="79" spans="1:14" x14ac:dyDescent="0.25">
      <c r="A79" s="2">
        <v>11334</v>
      </c>
      <c r="B79" s="2" t="s">
        <v>84</v>
      </c>
      <c r="C79" t="s">
        <v>619</v>
      </c>
      <c r="D79" t="s">
        <v>439</v>
      </c>
      <c r="E79" s="14">
        <v>20000</v>
      </c>
      <c r="F79" s="14">
        <v>0</v>
      </c>
      <c r="G79" s="1" t="s">
        <v>506</v>
      </c>
      <c r="L79" t="str">
        <f>+CONCATENATE(G79,A78,"a")</f>
        <v>Synedra11333a</v>
      </c>
      <c r="N79" s="21" t="s">
        <v>517</v>
      </c>
    </row>
    <row r="80" spans="1:14" x14ac:dyDescent="0.25">
      <c r="A80" s="2">
        <v>11335</v>
      </c>
      <c r="B80" s="2" t="s">
        <v>84</v>
      </c>
      <c r="C80" t="s">
        <v>619</v>
      </c>
      <c r="D80" t="s">
        <v>439</v>
      </c>
      <c r="E80" s="14">
        <v>20000</v>
      </c>
      <c r="F80" s="14">
        <v>0</v>
      </c>
      <c r="G80" s="1" t="s">
        <v>506</v>
      </c>
      <c r="L80" t="str">
        <f>+CONCATENATE(G80,A78,"b")</f>
        <v>Synedra11333b</v>
      </c>
      <c r="N80" s="21" t="s">
        <v>517</v>
      </c>
    </row>
    <row r="81" spans="1:14" x14ac:dyDescent="0.25">
      <c r="A81" s="2">
        <v>11336</v>
      </c>
      <c r="B81" s="2" t="s">
        <v>84</v>
      </c>
      <c r="C81" t="s">
        <v>619</v>
      </c>
      <c r="D81" t="s">
        <v>439</v>
      </c>
      <c r="E81" s="14">
        <v>10000</v>
      </c>
      <c r="F81" s="14">
        <v>0</v>
      </c>
      <c r="G81" s="1" t="s">
        <v>408</v>
      </c>
      <c r="L81" t="str">
        <f t="shared" si="1"/>
        <v>Amphora11336</v>
      </c>
      <c r="N81" s="21" t="s">
        <v>517</v>
      </c>
    </row>
    <row r="82" spans="1:14" x14ac:dyDescent="0.25">
      <c r="A82" s="2">
        <v>11337</v>
      </c>
      <c r="B82" s="2" t="s">
        <v>84</v>
      </c>
      <c r="C82" t="s">
        <v>619</v>
      </c>
      <c r="D82" t="s">
        <v>439</v>
      </c>
      <c r="E82" s="14">
        <v>3500</v>
      </c>
      <c r="F82" s="14">
        <v>0</v>
      </c>
      <c r="G82" s="1" t="s">
        <v>507</v>
      </c>
      <c r="H82" t="s">
        <v>508</v>
      </c>
      <c r="L82" t="str">
        <f t="shared" si="1"/>
        <v>Hemiaulus11337</v>
      </c>
      <c r="N82" s="21" t="s">
        <v>517</v>
      </c>
    </row>
    <row r="83" spans="1:14" x14ac:dyDescent="0.25">
      <c r="A83" s="2">
        <v>11338</v>
      </c>
      <c r="B83" s="2" t="s">
        <v>84</v>
      </c>
      <c r="C83" t="s">
        <v>619</v>
      </c>
      <c r="D83" t="s">
        <v>439</v>
      </c>
      <c r="E83" s="14">
        <v>1500</v>
      </c>
      <c r="F83" s="14">
        <v>0</v>
      </c>
      <c r="G83" s="1" t="s">
        <v>411</v>
      </c>
      <c r="L83" t="str">
        <f t="shared" si="1"/>
        <v>Nitzschia11338</v>
      </c>
      <c r="N83" s="21" t="s">
        <v>517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activeCell="A27" sqref="A27"/>
    </sheetView>
  </sheetViews>
  <sheetFormatPr defaultRowHeight="15" x14ac:dyDescent="0.25"/>
  <cols>
    <col min="1" max="1" width="35.42578125" bestFit="1" customWidth="1"/>
    <col min="3" max="3" width="35.7109375" bestFit="1" customWidth="1"/>
    <col min="6" max="6" width="18" bestFit="1" customWidth="1"/>
  </cols>
  <sheetData>
    <row r="1" spans="1:6" x14ac:dyDescent="0.25">
      <c r="A1" t="s">
        <v>83</v>
      </c>
      <c r="B1" s="2"/>
    </row>
    <row r="2" spans="1:6" x14ac:dyDescent="0.25">
      <c r="A2" s="1" t="s">
        <v>61</v>
      </c>
      <c r="B2" s="2"/>
      <c r="C2" s="1" t="s">
        <v>521</v>
      </c>
      <c r="D2" s="2"/>
      <c r="F2" t="s">
        <v>551</v>
      </c>
    </row>
    <row r="3" spans="1:6" x14ac:dyDescent="0.25">
      <c r="A3" t="s">
        <v>522</v>
      </c>
      <c r="B3" s="1" t="s">
        <v>518</v>
      </c>
      <c r="C3" s="2" t="s">
        <v>4</v>
      </c>
      <c r="D3" s="2">
        <v>0.75</v>
      </c>
    </row>
    <row r="4" spans="1:6" x14ac:dyDescent="0.25">
      <c r="A4" s="1" t="s">
        <v>5</v>
      </c>
      <c r="B4" s="2">
        <f>60+68+68+67+67+67+67+67</f>
        <v>531</v>
      </c>
      <c r="C4" s="2" t="s">
        <v>6</v>
      </c>
      <c r="D4" s="3">
        <f>+B4/60030</f>
        <v>8.8455772113943034E-3</v>
      </c>
    </row>
    <row r="5" spans="1:6" x14ac:dyDescent="0.25">
      <c r="A5" s="1" t="s">
        <v>60</v>
      </c>
      <c r="B5" s="2" t="s">
        <v>8</v>
      </c>
      <c r="C5" s="2" t="s">
        <v>9</v>
      </c>
      <c r="D5" s="2" t="s">
        <v>10</v>
      </c>
    </row>
    <row r="6" spans="1:6" x14ac:dyDescent="0.25">
      <c r="A6" s="10" t="s">
        <v>570</v>
      </c>
      <c r="B6" s="11">
        <v>134</v>
      </c>
      <c r="C6" s="8">
        <f>+B6/D4</f>
        <v>15148.813559322032</v>
      </c>
      <c r="D6" s="9">
        <f>+C6/D3</f>
        <v>20198.418079096042</v>
      </c>
      <c r="F6" t="s">
        <v>552</v>
      </c>
    </row>
    <row r="7" spans="1:6" x14ac:dyDescent="0.25">
      <c r="A7" s="12" t="s">
        <v>523</v>
      </c>
      <c r="B7" s="13">
        <v>131</v>
      </c>
      <c r="C7" s="4">
        <f>+B7/D4</f>
        <v>14809.661016949152</v>
      </c>
      <c r="D7" s="5">
        <f>+C7/D3</f>
        <v>19746.214689265536</v>
      </c>
    </row>
    <row r="8" spans="1:6" x14ac:dyDescent="0.25">
      <c r="A8" s="12" t="s">
        <v>524</v>
      </c>
      <c r="B8" s="13">
        <v>5</v>
      </c>
      <c r="C8" s="4">
        <f>+B8/D4</f>
        <v>565.25423728813553</v>
      </c>
      <c r="D8" s="5">
        <f>+C8/D3</f>
        <v>753.6723163841807</v>
      </c>
      <c r="F8" s="12" t="s">
        <v>524</v>
      </c>
    </row>
    <row r="9" spans="1:6" x14ac:dyDescent="0.25">
      <c r="A9" s="12" t="s">
        <v>525</v>
      </c>
      <c r="B9" s="13">
        <v>12</v>
      </c>
      <c r="C9" s="4">
        <f>+B9/D4</f>
        <v>1356.6101694915253</v>
      </c>
      <c r="D9" s="5">
        <f>+C9/D3</f>
        <v>1808.8135593220338</v>
      </c>
      <c r="F9" t="s">
        <v>553</v>
      </c>
    </row>
    <row r="10" spans="1:6" x14ac:dyDescent="0.25">
      <c r="A10" s="12" t="s">
        <v>526</v>
      </c>
      <c r="B10" s="13">
        <v>2</v>
      </c>
      <c r="C10" s="4">
        <f>+B10/D4</f>
        <v>226.10169491525423</v>
      </c>
      <c r="D10" s="5">
        <f>+C10/D3</f>
        <v>301.4689265536723</v>
      </c>
      <c r="F10" s="12" t="s">
        <v>526</v>
      </c>
    </row>
    <row r="11" spans="1:6" x14ac:dyDescent="0.25">
      <c r="A11" s="12" t="s">
        <v>354</v>
      </c>
      <c r="B11" s="13">
        <v>38</v>
      </c>
      <c r="C11" s="4">
        <f>+B11/D4</f>
        <v>4295.9322033898306</v>
      </c>
      <c r="D11" s="5">
        <f>+C11/D3</f>
        <v>5727.9096045197739</v>
      </c>
    </row>
    <row r="12" spans="1:6" x14ac:dyDescent="0.25">
      <c r="A12" s="12" t="s">
        <v>569</v>
      </c>
      <c r="B12" s="13">
        <v>5</v>
      </c>
      <c r="C12" s="4">
        <f>+B12/D4</f>
        <v>565.25423728813553</v>
      </c>
      <c r="D12" s="5">
        <f>+C12/D3</f>
        <v>753.6723163841807</v>
      </c>
      <c r="F12" t="s">
        <v>557</v>
      </c>
    </row>
    <row r="13" spans="1:6" x14ac:dyDescent="0.25">
      <c r="A13" s="12" t="s">
        <v>568</v>
      </c>
      <c r="B13" s="13">
        <v>7</v>
      </c>
      <c r="C13" s="4">
        <f>+B13/D4</f>
        <v>791.35593220338978</v>
      </c>
      <c r="D13" s="5">
        <f>+C13/D3</f>
        <v>1055.1412429378531</v>
      </c>
    </row>
    <row r="14" spans="1:6" x14ac:dyDescent="0.25">
      <c r="A14" s="12" t="s">
        <v>527</v>
      </c>
      <c r="B14" s="13">
        <v>7</v>
      </c>
      <c r="C14" s="4">
        <f>+B14/D4</f>
        <v>791.35593220338978</v>
      </c>
      <c r="D14" s="5">
        <f>+C14/D3</f>
        <v>1055.1412429378531</v>
      </c>
    </row>
    <row r="15" spans="1:6" x14ac:dyDescent="0.25">
      <c r="A15" s="12" t="s">
        <v>528</v>
      </c>
      <c r="B15" s="13">
        <v>3</v>
      </c>
      <c r="C15" s="4">
        <f>+B15/D4</f>
        <v>339.15254237288133</v>
      </c>
      <c r="D15" s="5">
        <f>+C15/D3</f>
        <v>452.20338983050846</v>
      </c>
      <c r="F15" s="12" t="s">
        <v>528</v>
      </c>
    </row>
    <row r="16" spans="1:6" x14ac:dyDescent="0.25">
      <c r="A16" s="12" t="s">
        <v>18</v>
      </c>
      <c r="B16" s="13">
        <v>3</v>
      </c>
      <c r="C16" s="4">
        <f>+B16/D4</f>
        <v>339.15254237288133</v>
      </c>
      <c r="D16" s="5">
        <f>+C16/D3</f>
        <v>452.20338983050846</v>
      </c>
      <c r="F16" t="s">
        <v>554</v>
      </c>
    </row>
    <row r="17" spans="1:6" x14ac:dyDescent="0.25">
      <c r="A17" s="12" t="s">
        <v>529</v>
      </c>
      <c r="B17" s="13">
        <v>1</v>
      </c>
      <c r="C17" s="4">
        <f>+B17/D4</f>
        <v>113.05084745762711</v>
      </c>
      <c r="D17" s="5">
        <f>+C17/D3</f>
        <v>150.73446327683615</v>
      </c>
      <c r="F17" s="12" t="s">
        <v>529</v>
      </c>
    </row>
    <row r="18" spans="1:6" x14ac:dyDescent="0.25">
      <c r="A18" s="12" t="s">
        <v>530</v>
      </c>
      <c r="B18" s="13">
        <v>1</v>
      </c>
      <c r="C18" s="4">
        <f>+B18/D4</f>
        <v>113.05084745762711</v>
      </c>
      <c r="D18" s="5">
        <f>+C18/D3</f>
        <v>150.73446327683615</v>
      </c>
      <c r="F18" t="s">
        <v>555</v>
      </c>
    </row>
    <row r="19" spans="1:6" x14ac:dyDescent="0.25">
      <c r="A19" s="12" t="s">
        <v>531</v>
      </c>
      <c r="B19" s="13">
        <v>1</v>
      </c>
      <c r="C19" s="4">
        <f>+B19/D4</f>
        <v>113.05084745762711</v>
      </c>
      <c r="D19" s="5">
        <f>+C19/D3</f>
        <v>150.73446327683615</v>
      </c>
      <c r="F19" s="12" t="s">
        <v>531</v>
      </c>
    </row>
    <row r="20" spans="1:6" x14ac:dyDescent="0.25">
      <c r="A20" s="12" t="s">
        <v>532</v>
      </c>
      <c r="B20" s="13">
        <v>10</v>
      </c>
      <c r="C20" s="4">
        <f>+B20/D4</f>
        <v>1130.5084745762711</v>
      </c>
      <c r="D20" s="5">
        <f>+C20/D3</f>
        <v>1507.3446327683614</v>
      </c>
      <c r="F20" s="12" t="s">
        <v>532</v>
      </c>
    </row>
    <row r="21" spans="1:6" x14ac:dyDescent="0.25">
      <c r="A21" s="12" t="s">
        <v>533</v>
      </c>
      <c r="B21" s="13">
        <v>2</v>
      </c>
      <c r="C21" s="4">
        <f>+B21/D4</f>
        <v>226.10169491525423</v>
      </c>
      <c r="D21" s="5">
        <f>+C21/D3</f>
        <v>301.4689265536723</v>
      </c>
      <c r="F21" s="12" t="s">
        <v>556</v>
      </c>
    </row>
    <row r="22" spans="1:6" x14ac:dyDescent="0.25">
      <c r="A22" s="12" t="s">
        <v>534</v>
      </c>
      <c r="B22" s="13">
        <v>1</v>
      </c>
      <c r="C22" s="4">
        <f>+B22/D4</f>
        <v>113.05084745762711</v>
      </c>
      <c r="D22" s="5">
        <f>+C22/D3</f>
        <v>150.73446327683615</v>
      </c>
    </row>
    <row r="23" spans="1:6" x14ac:dyDescent="0.25">
      <c r="A23" s="12" t="s">
        <v>535</v>
      </c>
      <c r="B23" s="13">
        <v>1</v>
      </c>
      <c r="C23" s="4">
        <f>+B23/D4</f>
        <v>113.05084745762711</v>
      </c>
      <c r="D23" s="5">
        <f>+C23/D3</f>
        <v>150.73446327683615</v>
      </c>
      <c r="F23" s="12" t="s">
        <v>535</v>
      </c>
    </row>
    <row r="24" spans="1:6" x14ac:dyDescent="0.25">
      <c r="A24" s="12" t="s">
        <v>173</v>
      </c>
      <c r="B24" s="13">
        <v>1</v>
      </c>
      <c r="C24" s="4">
        <f>+B24/D4</f>
        <v>113.05084745762711</v>
      </c>
      <c r="D24" s="5">
        <f>+C24/D3</f>
        <v>150.73446327683615</v>
      </c>
    </row>
    <row r="25" spans="1:6" x14ac:dyDescent="0.25">
      <c r="A25" s="12" t="s">
        <v>536</v>
      </c>
      <c r="B25" s="13">
        <v>1</v>
      </c>
      <c r="C25" s="4">
        <f>+B25/D4</f>
        <v>113.05084745762711</v>
      </c>
      <c r="D25" s="5">
        <f>+C25/D3</f>
        <v>150.73446327683615</v>
      </c>
      <c r="F25" s="12" t="s">
        <v>536</v>
      </c>
    </row>
    <row r="26" spans="1:6" x14ac:dyDescent="0.25">
      <c r="A26" s="12" t="s">
        <v>571</v>
      </c>
      <c r="B26" s="13">
        <v>1</v>
      </c>
      <c r="C26" s="4">
        <f>+B26/D4</f>
        <v>113.05084745762711</v>
      </c>
      <c r="D26" s="5">
        <f>+C26/D3</f>
        <v>150.73446327683615</v>
      </c>
    </row>
    <row r="27" spans="1:6" x14ac:dyDescent="0.25">
      <c r="A27" s="12" t="s">
        <v>371</v>
      </c>
      <c r="B27" s="13">
        <v>1</v>
      </c>
      <c r="C27" s="4">
        <f>+B27/D4</f>
        <v>113.05084745762711</v>
      </c>
      <c r="D27" s="5">
        <f>+C27/D3</f>
        <v>150.73446327683615</v>
      </c>
    </row>
    <row r="28" spans="1:6" x14ac:dyDescent="0.25">
      <c r="A28" s="12" t="s">
        <v>537</v>
      </c>
      <c r="B28" s="13">
        <v>3</v>
      </c>
      <c r="C28" s="4">
        <f>+B28/D4</f>
        <v>339.15254237288133</v>
      </c>
      <c r="D28" s="5">
        <f>+C28/D3</f>
        <v>452.20338983050846</v>
      </c>
      <c r="F28" s="12" t="s">
        <v>537</v>
      </c>
    </row>
    <row r="29" spans="1:6" x14ac:dyDescent="0.25">
      <c r="A29" s="12" t="s">
        <v>538</v>
      </c>
      <c r="B29" s="13">
        <v>1</v>
      </c>
      <c r="C29" s="4">
        <f>+B29/D4</f>
        <v>113.05084745762711</v>
      </c>
      <c r="D29" s="5">
        <f>+C29/D3</f>
        <v>150.73446327683615</v>
      </c>
    </row>
    <row r="30" spans="1:6" x14ac:dyDescent="0.25">
      <c r="A30" s="12" t="s">
        <v>539</v>
      </c>
      <c r="B30" s="13">
        <v>1</v>
      </c>
      <c r="C30" s="4">
        <f>+B30/D4</f>
        <v>113.05084745762711</v>
      </c>
      <c r="D30" s="5">
        <f>+C30/D3</f>
        <v>150.73446327683615</v>
      </c>
      <c r="F30" s="12" t="s">
        <v>539</v>
      </c>
    </row>
    <row r="31" spans="1:6" x14ac:dyDescent="0.25">
      <c r="A31" s="12" t="s">
        <v>540</v>
      </c>
      <c r="B31" s="13">
        <v>2</v>
      </c>
      <c r="C31" s="4">
        <f>+B31/D4</f>
        <v>226.10169491525423</v>
      </c>
      <c r="D31" s="5">
        <f>+C31/D3</f>
        <v>301.4689265536723</v>
      </c>
      <c r="F31" s="12" t="s">
        <v>540</v>
      </c>
    </row>
    <row r="32" spans="1:6" x14ac:dyDescent="0.25">
      <c r="A32" s="12" t="s">
        <v>541</v>
      </c>
      <c r="B32" s="13">
        <v>1</v>
      </c>
      <c r="C32" s="4">
        <f>+B32/D4</f>
        <v>113.05084745762711</v>
      </c>
      <c r="D32" s="5">
        <f>+C32/D3</f>
        <v>150.73446327683615</v>
      </c>
    </row>
    <row r="33" spans="1:6" x14ac:dyDescent="0.25">
      <c r="A33" s="12" t="s">
        <v>542</v>
      </c>
      <c r="B33" s="13">
        <v>3</v>
      </c>
      <c r="C33" s="4">
        <f>+B33/D4</f>
        <v>339.15254237288133</v>
      </c>
      <c r="D33" s="5">
        <f>+C33/D3</f>
        <v>452.20338983050846</v>
      </c>
      <c r="F33" s="12" t="s">
        <v>542</v>
      </c>
    </row>
    <row r="34" spans="1:6" x14ac:dyDescent="0.25">
      <c r="A34" s="1" t="s">
        <v>51</v>
      </c>
      <c r="B34" s="14">
        <v>1</v>
      </c>
      <c r="C34" s="4">
        <f>+B34/D4</f>
        <v>113.05084745762711</v>
      </c>
      <c r="D34" s="5">
        <f>+C34/D3</f>
        <v>150.73446327683615</v>
      </c>
    </row>
    <row r="35" spans="1:6" x14ac:dyDescent="0.25">
      <c r="A35" s="1" t="s">
        <v>543</v>
      </c>
      <c r="B35" s="14">
        <v>2</v>
      </c>
      <c r="C35" s="4">
        <f>+B35/D4</f>
        <v>226.10169491525423</v>
      </c>
      <c r="D35" s="5">
        <f>+C35/D3</f>
        <v>301.4689265536723</v>
      </c>
      <c r="F35" s="1" t="s">
        <v>543</v>
      </c>
    </row>
    <row r="36" spans="1:6" x14ac:dyDescent="0.25">
      <c r="A36" s="1" t="s">
        <v>544</v>
      </c>
      <c r="B36" s="14">
        <v>1</v>
      </c>
      <c r="C36" s="4">
        <f>+B36/D4</f>
        <v>113.05084745762711</v>
      </c>
      <c r="D36" s="5">
        <f>+C36/D3</f>
        <v>150.73446327683615</v>
      </c>
      <c r="F36" s="1" t="s">
        <v>544</v>
      </c>
    </row>
    <row r="37" spans="1:6" x14ac:dyDescent="0.25">
      <c r="A37" s="1" t="s">
        <v>545</v>
      </c>
      <c r="B37" s="14">
        <v>2</v>
      </c>
      <c r="C37" s="4">
        <f>+B37/D4</f>
        <v>226.10169491525423</v>
      </c>
      <c r="D37" s="5">
        <f>+C37/D3</f>
        <v>301.4689265536723</v>
      </c>
      <c r="F37" s="1" t="s">
        <v>545</v>
      </c>
    </row>
    <row r="38" spans="1:6" x14ac:dyDescent="0.25">
      <c r="A38" s="1" t="s">
        <v>190</v>
      </c>
      <c r="B38" s="14">
        <v>1</v>
      </c>
      <c r="C38" s="4">
        <f>+B38/D4</f>
        <v>113.05084745762711</v>
      </c>
      <c r="D38" s="5">
        <f>+C38/D3</f>
        <v>150.73446327683615</v>
      </c>
    </row>
    <row r="39" spans="1:6" x14ac:dyDescent="0.25">
      <c r="A39" s="1" t="s">
        <v>546</v>
      </c>
      <c r="B39" s="14">
        <v>1</v>
      </c>
      <c r="C39" s="4">
        <f>+B39/D4</f>
        <v>113.05084745762711</v>
      </c>
      <c r="D39" s="5">
        <f>+C39/D3</f>
        <v>150.73446327683615</v>
      </c>
      <c r="F39" s="1" t="s">
        <v>558</v>
      </c>
    </row>
    <row r="40" spans="1:6" x14ac:dyDescent="0.25">
      <c r="B40" s="2"/>
    </row>
    <row r="41" spans="1:6" x14ac:dyDescent="0.25">
      <c r="A41" s="1" t="s">
        <v>58</v>
      </c>
      <c r="B41" s="2">
        <f>+SUM(B6:B39)</f>
        <v>387</v>
      </c>
      <c r="C41" s="4"/>
      <c r="D41" s="5">
        <f>+SUM(D6:D39)</f>
        <v>58334.237288135606</v>
      </c>
    </row>
    <row r="42" spans="1:6" x14ac:dyDescent="0.25">
      <c r="A42" s="1" t="s">
        <v>59</v>
      </c>
      <c r="B42" s="2">
        <f>+COUNT(B6:B39)</f>
        <v>34</v>
      </c>
    </row>
    <row r="43" spans="1:6" x14ac:dyDescent="0.25">
      <c r="B43" s="2"/>
    </row>
    <row r="44" spans="1:6" x14ac:dyDescent="0.25">
      <c r="A44" s="1" t="s">
        <v>547</v>
      </c>
      <c r="B44" s="2"/>
    </row>
    <row r="45" spans="1:6" x14ac:dyDescent="0.25">
      <c r="A45" s="1"/>
      <c r="B45" s="2"/>
      <c r="C45" s="4"/>
      <c r="D45" s="2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A2" sqref="A2:XFD30"/>
    </sheetView>
  </sheetViews>
  <sheetFormatPr defaultRowHeight="15" x14ac:dyDescent="0.25"/>
  <cols>
    <col min="3" max="3" width="57.140625" customWidth="1"/>
  </cols>
  <sheetData>
    <row r="1" spans="1:14" x14ac:dyDescent="0.25">
      <c r="A1" s="2" t="s">
        <v>387</v>
      </c>
      <c r="B1" s="2" t="s">
        <v>388</v>
      </c>
      <c r="C1" s="18" t="s">
        <v>389</v>
      </c>
      <c r="D1" s="2" t="s">
        <v>390</v>
      </c>
      <c r="E1" s="22" t="s">
        <v>391</v>
      </c>
      <c r="F1" s="23" t="s">
        <v>392</v>
      </c>
      <c r="G1" s="1" t="s">
        <v>393</v>
      </c>
      <c r="H1" s="1" t="s">
        <v>7</v>
      </c>
      <c r="I1" t="s">
        <v>394</v>
      </c>
      <c r="J1" s="19" t="s">
        <v>395</v>
      </c>
      <c r="K1" s="20" t="s">
        <v>396</v>
      </c>
      <c r="L1" t="s">
        <v>397</v>
      </c>
      <c r="N1" s="21" t="s">
        <v>398</v>
      </c>
    </row>
    <row r="2" spans="1:14" x14ac:dyDescent="0.25">
      <c r="A2" s="2">
        <v>12637</v>
      </c>
      <c r="B2" s="2" t="s">
        <v>518</v>
      </c>
      <c r="C2" t="s">
        <v>620</v>
      </c>
      <c r="D2" t="s">
        <v>439</v>
      </c>
      <c r="E2" s="14">
        <v>5000</v>
      </c>
      <c r="F2" s="14">
        <v>0</v>
      </c>
      <c r="G2" s="1" t="s">
        <v>405</v>
      </c>
      <c r="H2" t="s">
        <v>406</v>
      </c>
      <c r="L2" t="str">
        <f t="shared" ref="L2:L28" si="0">+CONCATENATE(G2,A2)</f>
        <v>Fragilariopsis12637</v>
      </c>
      <c r="N2" s="21"/>
    </row>
    <row r="3" spans="1:14" x14ac:dyDescent="0.25">
      <c r="A3" s="2">
        <v>12638</v>
      </c>
      <c r="B3" s="2" t="s">
        <v>518</v>
      </c>
      <c r="C3" t="s">
        <v>620</v>
      </c>
      <c r="D3" t="s">
        <v>439</v>
      </c>
      <c r="E3" s="14">
        <v>30000</v>
      </c>
      <c r="F3" s="14">
        <v>0</v>
      </c>
      <c r="G3" s="1" t="s">
        <v>491</v>
      </c>
      <c r="H3" t="s">
        <v>519</v>
      </c>
      <c r="L3" t="str">
        <f t="shared" si="0"/>
        <v>Minidiscus12638</v>
      </c>
      <c r="N3" s="21"/>
    </row>
    <row r="4" spans="1:14" x14ac:dyDescent="0.25">
      <c r="A4" s="2">
        <v>12639</v>
      </c>
      <c r="B4" s="2" t="s">
        <v>518</v>
      </c>
      <c r="C4" t="s">
        <v>620</v>
      </c>
      <c r="D4" t="s">
        <v>439</v>
      </c>
      <c r="E4" s="14">
        <v>10000</v>
      </c>
      <c r="F4" s="14">
        <v>0</v>
      </c>
      <c r="G4" s="1" t="s">
        <v>424</v>
      </c>
      <c r="L4" t="str">
        <f t="shared" si="0"/>
        <v>Diploneis12639</v>
      </c>
      <c r="N4" s="21"/>
    </row>
    <row r="5" spans="1:14" x14ac:dyDescent="0.25">
      <c r="A5" s="2">
        <v>12640</v>
      </c>
      <c r="B5" s="2" t="s">
        <v>518</v>
      </c>
      <c r="C5" t="s">
        <v>620</v>
      </c>
      <c r="D5" t="s">
        <v>439</v>
      </c>
      <c r="E5" s="14">
        <v>7500</v>
      </c>
      <c r="F5" s="14">
        <v>0</v>
      </c>
      <c r="G5" s="1" t="s">
        <v>403</v>
      </c>
      <c r="L5" t="str">
        <f t="shared" si="0"/>
        <v>Achnanthes12640</v>
      </c>
      <c r="N5" s="21"/>
    </row>
    <row r="6" spans="1:14" x14ac:dyDescent="0.25">
      <c r="A6" s="2">
        <v>12641</v>
      </c>
      <c r="B6" s="2" t="s">
        <v>518</v>
      </c>
      <c r="C6" t="s">
        <v>620</v>
      </c>
      <c r="D6" t="s">
        <v>439</v>
      </c>
      <c r="E6" s="14">
        <v>10000</v>
      </c>
      <c r="F6" s="14">
        <v>0</v>
      </c>
      <c r="G6" s="1" t="s">
        <v>408</v>
      </c>
      <c r="L6" t="str">
        <f t="shared" si="0"/>
        <v>Amphora12641</v>
      </c>
      <c r="N6" s="21"/>
    </row>
    <row r="7" spans="1:14" x14ac:dyDescent="0.25">
      <c r="A7" s="2">
        <v>12642</v>
      </c>
      <c r="B7" s="2" t="s">
        <v>518</v>
      </c>
      <c r="C7" t="s">
        <v>620</v>
      </c>
      <c r="D7" t="s">
        <v>439</v>
      </c>
      <c r="E7" s="14">
        <v>25000</v>
      </c>
      <c r="F7" s="14">
        <v>0</v>
      </c>
      <c r="G7" s="1" t="s">
        <v>423</v>
      </c>
      <c r="H7" t="s">
        <v>520</v>
      </c>
      <c r="L7" t="str">
        <f t="shared" si="0"/>
        <v>Cyclotella12642</v>
      </c>
      <c r="N7" s="21"/>
    </row>
    <row r="8" spans="1:14" x14ac:dyDescent="0.25">
      <c r="A8" s="2">
        <v>12643</v>
      </c>
      <c r="B8" s="2" t="s">
        <v>518</v>
      </c>
      <c r="C8" t="s">
        <v>620</v>
      </c>
      <c r="D8" t="s">
        <v>439</v>
      </c>
      <c r="E8" s="14">
        <v>4500</v>
      </c>
      <c r="F8" s="14">
        <v>0</v>
      </c>
      <c r="G8" s="1" t="s">
        <v>424</v>
      </c>
      <c r="L8" t="str">
        <f t="shared" si="0"/>
        <v>Diploneis12643</v>
      </c>
      <c r="N8" s="21"/>
    </row>
    <row r="9" spans="1:14" x14ac:dyDescent="0.25">
      <c r="A9" s="2">
        <v>12644</v>
      </c>
      <c r="B9" s="2" t="s">
        <v>518</v>
      </c>
      <c r="C9" t="s">
        <v>620</v>
      </c>
      <c r="D9" t="s">
        <v>439</v>
      </c>
      <c r="E9" s="14">
        <v>2000</v>
      </c>
      <c r="F9" s="14">
        <v>0</v>
      </c>
      <c r="G9" s="1" t="s">
        <v>506</v>
      </c>
      <c r="L9" t="str">
        <f t="shared" si="0"/>
        <v>Synedra12644</v>
      </c>
      <c r="N9" s="21"/>
    </row>
    <row r="10" spans="1:14" x14ac:dyDescent="0.25">
      <c r="A10" s="2">
        <v>12645</v>
      </c>
      <c r="B10" s="2" t="s">
        <v>518</v>
      </c>
      <c r="C10" t="s">
        <v>620</v>
      </c>
      <c r="D10" t="s">
        <v>439</v>
      </c>
      <c r="E10" s="14">
        <v>20000</v>
      </c>
      <c r="F10" s="14">
        <v>0</v>
      </c>
      <c r="G10" s="1" t="s">
        <v>506</v>
      </c>
      <c r="L10" t="str">
        <f>+CONCATENATE(G10,A9,"a")</f>
        <v>Synedra12644a</v>
      </c>
      <c r="N10" s="21"/>
    </row>
    <row r="11" spans="1:14" x14ac:dyDescent="0.25">
      <c r="A11" s="2">
        <v>12646</v>
      </c>
      <c r="B11" s="2" t="s">
        <v>518</v>
      </c>
      <c r="C11" t="s">
        <v>620</v>
      </c>
      <c r="D11" t="s">
        <v>439</v>
      </c>
      <c r="E11" s="14">
        <v>20000</v>
      </c>
      <c r="F11" s="14">
        <v>0</v>
      </c>
      <c r="G11" s="1" t="s">
        <v>506</v>
      </c>
      <c r="L11" t="str">
        <f>+CONCATENATE(G11,A9,"b")</f>
        <v>Synedra12644b</v>
      </c>
      <c r="N11" s="21"/>
    </row>
    <row r="12" spans="1:14" x14ac:dyDescent="0.25">
      <c r="A12" s="2">
        <v>12647</v>
      </c>
      <c r="B12" s="2" t="s">
        <v>518</v>
      </c>
      <c r="C12" t="s">
        <v>620</v>
      </c>
      <c r="D12" t="s">
        <v>439</v>
      </c>
      <c r="E12" s="14">
        <v>11000</v>
      </c>
      <c r="F12" s="14">
        <v>0</v>
      </c>
      <c r="G12" s="1" t="s">
        <v>408</v>
      </c>
      <c r="L12" t="str">
        <f t="shared" si="0"/>
        <v>Amphora12647</v>
      </c>
      <c r="N12" s="21"/>
    </row>
    <row r="13" spans="1:14" x14ac:dyDescent="0.25">
      <c r="A13" s="2">
        <v>12648</v>
      </c>
      <c r="B13" s="2" t="s">
        <v>518</v>
      </c>
      <c r="C13" t="s">
        <v>620</v>
      </c>
      <c r="D13" t="s">
        <v>439</v>
      </c>
      <c r="E13" s="14">
        <v>15000</v>
      </c>
      <c r="F13" s="14">
        <v>0</v>
      </c>
      <c r="G13" s="1" t="s">
        <v>401</v>
      </c>
      <c r="L13" t="str">
        <f t="shared" si="0"/>
        <v>Cocconeis12648</v>
      </c>
      <c r="N13" s="21"/>
    </row>
    <row r="14" spans="1:14" x14ac:dyDescent="0.25">
      <c r="A14" s="2">
        <v>12649</v>
      </c>
      <c r="B14" s="2" t="s">
        <v>518</v>
      </c>
      <c r="C14" t="s">
        <v>620</v>
      </c>
      <c r="D14" t="s">
        <v>439</v>
      </c>
      <c r="E14" s="14">
        <v>5000</v>
      </c>
      <c r="F14" s="14">
        <v>0</v>
      </c>
      <c r="G14" s="1" t="s">
        <v>411</v>
      </c>
      <c r="L14" t="str">
        <f t="shared" si="0"/>
        <v>Nitzschia12649</v>
      </c>
      <c r="N14" s="21"/>
    </row>
    <row r="15" spans="1:14" x14ac:dyDescent="0.25">
      <c r="A15" s="2">
        <v>12650</v>
      </c>
      <c r="B15" s="2" t="s">
        <v>518</v>
      </c>
      <c r="C15" t="s">
        <v>620</v>
      </c>
      <c r="D15" t="s">
        <v>439</v>
      </c>
      <c r="E15" s="14">
        <v>22000</v>
      </c>
      <c r="F15" s="14">
        <v>0</v>
      </c>
      <c r="G15" s="1" t="s">
        <v>411</v>
      </c>
      <c r="L15" t="str">
        <f>+CONCATENATE(G15,A14,"a")</f>
        <v>Nitzschia12649a</v>
      </c>
      <c r="N15" s="21"/>
    </row>
    <row r="16" spans="1:14" x14ac:dyDescent="0.25">
      <c r="A16" s="2">
        <v>12651</v>
      </c>
      <c r="B16" s="2" t="s">
        <v>518</v>
      </c>
      <c r="C16" t="s">
        <v>620</v>
      </c>
      <c r="D16" t="s">
        <v>439</v>
      </c>
      <c r="E16" s="14">
        <v>22000</v>
      </c>
      <c r="F16" s="14">
        <v>0</v>
      </c>
      <c r="G16" s="1" t="s">
        <v>411</v>
      </c>
      <c r="L16" t="str">
        <f>+CONCATENATE(G16,A14,"b")</f>
        <v>Nitzschia12649b</v>
      </c>
      <c r="N16" s="21"/>
    </row>
    <row r="17" spans="1:14" x14ac:dyDescent="0.25">
      <c r="A17" s="2">
        <v>12652</v>
      </c>
      <c r="B17" s="2" t="s">
        <v>518</v>
      </c>
      <c r="C17" t="s">
        <v>620</v>
      </c>
      <c r="D17" t="s">
        <v>439</v>
      </c>
      <c r="E17" s="14">
        <v>10000</v>
      </c>
      <c r="F17" s="14">
        <v>0</v>
      </c>
      <c r="G17" s="1" t="s">
        <v>82</v>
      </c>
      <c r="L17" t="str">
        <f t="shared" si="0"/>
        <v>spore12652</v>
      </c>
      <c r="N17" s="21"/>
    </row>
    <row r="18" spans="1:14" x14ac:dyDescent="0.25">
      <c r="A18" s="2">
        <v>12653</v>
      </c>
      <c r="B18" s="2" t="s">
        <v>518</v>
      </c>
      <c r="C18" t="s">
        <v>620</v>
      </c>
      <c r="D18" t="s">
        <v>439</v>
      </c>
      <c r="E18" s="14">
        <v>10000</v>
      </c>
      <c r="F18" s="14">
        <v>0</v>
      </c>
      <c r="G18" s="1" t="s">
        <v>424</v>
      </c>
      <c r="L18" t="str">
        <f t="shared" si="0"/>
        <v>Diploneis12653</v>
      </c>
      <c r="N18" s="21"/>
    </row>
    <row r="19" spans="1:14" x14ac:dyDescent="0.25">
      <c r="A19" s="2">
        <v>12654</v>
      </c>
      <c r="B19" s="2" t="s">
        <v>518</v>
      </c>
      <c r="C19" t="s">
        <v>620</v>
      </c>
      <c r="D19" t="s">
        <v>439</v>
      </c>
      <c r="E19" s="14">
        <v>10000</v>
      </c>
      <c r="F19" s="14">
        <v>0</v>
      </c>
      <c r="G19" s="1" t="s">
        <v>411</v>
      </c>
      <c r="L19" t="str">
        <f t="shared" si="0"/>
        <v>Nitzschia12654</v>
      </c>
      <c r="N19" s="21"/>
    </row>
    <row r="20" spans="1:14" x14ac:dyDescent="0.25">
      <c r="A20" s="2">
        <v>12655</v>
      </c>
      <c r="B20" s="2" t="s">
        <v>518</v>
      </c>
      <c r="C20" t="s">
        <v>620</v>
      </c>
      <c r="D20" t="s">
        <v>439</v>
      </c>
      <c r="E20" s="14">
        <v>3500</v>
      </c>
      <c r="F20" s="14">
        <v>0</v>
      </c>
      <c r="G20" s="1" t="s">
        <v>408</v>
      </c>
      <c r="L20" t="str">
        <f t="shared" si="0"/>
        <v>Amphora12655</v>
      </c>
      <c r="N20" s="21"/>
    </row>
    <row r="21" spans="1:14" x14ac:dyDescent="0.25">
      <c r="A21" s="2">
        <v>12656</v>
      </c>
      <c r="B21" s="2" t="s">
        <v>518</v>
      </c>
      <c r="C21" t="s">
        <v>620</v>
      </c>
      <c r="D21" t="s">
        <v>439</v>
      </c>
      <c r="E21" s="14">
        <v>10000</v>
      </c>
      <c r="F21" s="14">
        <v>0</v>
      </c>
      <c r="G21" s="1" t="s">
        <v>400</v>
      </c>
      <c r="L21" t="str">
        <f t="shared" si="0"/>
        <v>Navicula12656</v>
      </c>
      <c r="N21" s="21"/>
    </row>
    <row r="22" spans="1:14" x14ac:dyDescent="0.25">
      <c r="A22" s="2">
        <v>12657</v>
      </c>
      <c r="B22" s="2" t="s">
        <v>518</v>
      </c>
      <c r="C22" t="s">
        <v>620</v>
      </c>
      <c r="D22" t="s">
        <v>439</v>
      </c>
      <c r="E22" s="14">
        <v>15000</v>
      </c>
      <c r="F22" s="14">
        <v>0</v>
      </c>
      <c r="G22" s="1" t="s">
        <v>409</v>
      </c>
      <c r="L22" t="str">
        <f t="shared" si="0"/>
        <v>Syracosphaera12657</v>
      </c>
      <c r="N22" s="21"/>
    </row>
    <row r="23" spans="1:14" x14ac:dyDescent="0.25">
      <c r="A23" s="2">
        <v>12658</v>
      </c>
      <c r="B23" s="2" t="s">
        <v>518</v>
      </c>
      <c r="C23" t="s">
        <v>620</v>
      </c>
      <c r="D23" t="s">
        <v>439</v>
      </c>
      <c r="E23" s="14">
        <v>10000</v>
      </c>
      <c r="F23" s="14">
        <v>0</v>
      </c>
      <c r="G23" s="1" t="s">
        <v>410</v>
      </c>
      <c r="L23" t="str">
        <f t="shared" si="0"/>
        <v>Thalassionema12658</v>
      </c>
      <c r="N23" s="21"/>
    </row>
    <row r="24" spans="1:14" x14ac:dyDescent="0.25">
      <c r="A24" s="2">
        <v>12659</v>
      </c>
      <c r="B24" s="2" t="s">
        <v>518</v>
      </c>
      <c r="C24" t="s">
        <v>620</v>
      </c>
      <c r="D24" t="s">
        <v>439</v>
      </c>
      <c r="E24" s="14">
        <v>20000</v>
      </c>
      <c r="F24" s="14">
        <v>0</v>
      </c>
      <c r="G24" s="1" t="s">
        <v>403</v>
      </c>
      <c r="L24" t="str">
        <f t="shared" si="0"/>
        <v>Achnanthes12659</v>
      </c>
      <c r="N24" s="21"/>
    </row>
    <row r="25" spans="1:14" x14ac:dyDescent="0.25">
      <c r="A25" s="2">
        <v>12660</v>
      </c>
      <c r="B25" s="2" t="s">
        <v>518</v>
      </c>
      <c r="C25" t="s">
        <v>620</v>
      </c>
      <c r="D25" t="s">
        <v>439</v>
      </c>
      <c r="E25" s="14">
        <v>5000</v>
      </c>
      <c r="F25" s="14">
        <v>0</v>
      </c>
      <c r="G25" s="1" t="s">
        <v>400</v>
      </c>
      <c r="L25" t="str">
        <f t="shared" si="0"/>
        <v>Navicula12660</v>
      </c>
      <c r="N25" s="21"/>
    </row>
    <row r="26" spans="1:14" x14ac:dyDescent="0.25">
      <c r="A26" s="2">
        <v>12661</v>
      </c>
      <c r="B26" s="2" t="s">
        <v>518</v>
      </c>
      <c r="C26" t="s">
        <v>620</v>
      </c>
      <c r="D26" t="s">
        <v>439</v>
      </c>
      <c r="E26" s="14">
        <v>10000</v>
      </c>
      <c r="F26" s="14">
        <v>0</v>
      </c>
      <c r="G26" s="1" t="s">
        <v>403</v>
      </c>
      <c r="L26" t="str">
        <f t="shared" si="0"/>
        <v>Achnanthes12661</v>
      </c>
      <c r="N26" s="21"/>
    </row>
    <row r="27" spans="1:14" x14ac:dyDescent="0.25">
      <c r="A27" s="2">
        <v>12662</v>
      </c>
      <c r="B27" s="2" t="s">
        <v>518</v>
      </c>
      <c r="C27" t="s">
        <v>620</v>
      </c>
      <c r="D27" t="s">
        <v>439</v>
      </c>
      <c r="E27" s="14">
        <v>5000</v>
      </c>
      <c r="F27" s="14">
        <v>0</v>
      </c>
      <c r="G27" s="1" t="s">
        <v>400</v>
      </c>
      <c r="L27" t="str">
        <f t="shared" si="0"/>
        <v>Navicula12662</v>
      </c>
      <c r="N27" s="21"/>
    </row>
    <row r="28" spans="1:14" x14ac:dyDescent="0.25">
      <c r="A28" s="2">
        <v>12663</v>
      </c>
      <c r="B28" s="2" t="s">
        <v>518</v>
      </c>
      <c r="C28" t="s">
        <v>620</v>
      </c>
      <c r="D28" t="s">
        <v>439</v>
      </c>
      <c r="E28" s="14">
        <v>2000</v>
      </c>
      <c r="F28" s="14">
        <v>0</v>
      </c>
      <c r="G28" s="1" t="s">
        <v>411</v>
      </c>
      <c r="L28" t="str">
        <f t="shared" si="0"/>
        <v>Nitzschia12663</v>
      </c>
      <c r="N28" s="21"/>
    </row>
    <row r="29" spans="1:14" x14ac:dyDescent="0.25">
      <c r="A29" s="2">
        <v>12664</v>
      </c>
      <c r="B29" s="2" t="s">
        <v>518</v>
      </c>
      <c r="C29" t="s">
        <v>620</v>
      </c>
      <c r="D29" t="s">
        <v>439</v>
      </c>
      <c r="E29" s="14">
        <v>15000</v>
      </c>
      <c r="F29" s="14">
        <v>0</v>
      </c>
      <c r="G29" s="1" t="s">
        <v>411</v>
      </c>
      <c r="L29" t="str">
        <f>+CONCATENATE(G29,A28,"a")</f>
        <v>Nitzschia12663a</v>
      </c>
      <c r="N29" s="21"/>
    </row>
    <row r="30" spans="1:14" x14ac:dyDescent="0.25">
      <c r="A30" s="2">
        <v>12665</v>
      </c>
      <c r="B30" s="2" t="s">
        <v>518</v>
      </c>
      <c r="C30" t="s">
        <v>620</v>
      </c>
      <c r="D30" t="s">
        <v>439</v>
      </c>
      <c r="E30" s="14">
        <v>15000</v>
      </c>
      <c r="F30" s="14">
        <v>0</v>
      </c>
      <c r="G30" s="1" t="s">
        <v>411</v>
      </c>
      <c r="L30" t="str">
        <f>+CONCATENATE(G30,A28,"b")</f>
        <v>Nitzschia12663b</v>
      </c>
      <c r="N30" s="2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G12" sqref="G12"/>
    </sheetView>
  </sheetViews>
  <sheetFormatPr defaultRowHeight="15" x14ac:dyDescent="0.25"/>
  <cols>
    <col min="1" max="1" width="26.5703125" customWidth="1"/>
    <col min="2" max="2" width="16.140625" customWidth="1"/>
    <col min="3" max="3" width="11.7109375" customWidth="1"/>
    <col min="5" max="5" width="4.42578125" customWidth="1"/>
    <col min="6" max="6" width="21.140625" customWidth="1"/>
  </cols>
  <sheetData>
    <row r="1" spans="1:7" x14ac:dyDescent="0.25">
      <c r="A1" t="s">
        <v>83</v>
      </c>
    </row>
    <row r="2" spans="1:7" x14ac:dyDescent="0.25">
      <c r="A2" s="1" t="s">
        <v>149</v>
      </c>
      <c r="B2" s="2"/>
      <c r="C2" s="1" t="s">
        <v>376</v>
      </c>
      <c r="D2" s="2"/>
    </row>
    <row r="3" spans="1:7" x14ac:dyDescent="0.25">
      <c r="A3" t="s">
        <v>3</v>
      </c>
      <c r="B3" s="2" t="s">
        <v>150</v>
      </c>
      <c r="C3" s="2" t="s">
        <v>4</v>
      </c>
      <c r="D3" s="2">
        <v>0.7</v>
      </c>
    </row>
    <row r="4" spans="1:7" x14ac:dyDescent="0.25">
      <c r="A4" s="1" t="s">
        <v>5</v>
      </c>
      <c r="B4" s="2">
        <v>226</v>
      </c>
      <c r="C4" s="2" t="s">
        <v>6</v>
      </c>
      <c r="D4" s="3">
        <f>+B4/60030</f>
        <v>3.764784274529402E-3</v>
      </c>
    </row>
    <row r="5" spans="1:7" x14ac:dyDescent="0.25">
      <c r="A5" s="1" t="s">
        <v>60</v>
      </c>
      <c r="B5" s="2" t="s">
        <v>8</v>
      </c>
      <c r="C5" s="2" t="s">
        <v>9</v>
      </c>
      <c r="D5" s="2" t="s">
        <v>10</v>
      </c>
      <c r="F5" s="1" t="s">
        <v>308</v>
      </c>
      <c r="G5" s="2"/>
    </row>
    <row r="6" spans="1:7" s="30" customFormat="1" x14ac:dyDescent="0.25">
      <c r="A6" s="25" t="s">
        <v>573</v>
      </c>
      <c r="B6" s="31">
        <v>2</v>
      </c>
      <c r="C6" s="34">
        <f>+B6/D4</f>
        <v>531.23893805309729</v>
      </c>
      <c r="D6" s="35">
        <f>+C6/D3</f>
        <v>758.91276864728184</v>
      </c>
      <c r="F6" s="25" t="s">
        <v>574</v>
      </c>
    </row>
    <row r="7" spans="1:7" x14ac:dyDescent="0.25">
      <c r="A7" s="1" t="s">
        <v>334</v>
      </c>
      <c r="B7" s="2">
        <v>56</v>
      </c>
      <c r="C7" s="4">
        <f>+B7/D4</f>
        <v>14874.690265486726</v>
      </c>
      <c r="D7" s="5">
        <f>+C7/D3</f>
        <v>21249.557522123898</v>
      </c>
      <c r="F7" s="1" t="s">
        <v>335</v>
      </c>
    </row>
    <row r="8" spans="1:7" x14ac:dyDescent="0.25">
      <c r="A8" s="1" t="s">
        <v>181</v>
      </c>
      <c r="B8" s="2">
        <v>55</v>
      </c>
      <c r="C8" s="4">
        <f>+B8/D4</f>
        <v>14609.070796460177</v>
      </c>
      <c r="D8" s="5">
        <f>+C8/D3</f>
        <v>20870.101137800255</v>
      </c>
      <c r="F8" s="1" t="s">
        <v>336</v>
      </c>
    </row>
    <row r="9" spans="1:7" x14ac:dyDescent="0.25">
      <c r="A9" s="1" t="s">
        <v>151</v>
      </c>
      <c r="B9" s="2">
        <v>1</v>
      </c>
      <c r="C9" s="4">
        <f>+B9/D4</f>
        <v>265.61946902654864</v>
      </c>
      <c r="D9" s="5">
        <f>+C9/D3</f>
        <v>379.45638432364092</v>
      </c>
    </row>
    <row r="10" spans="1:7" x14ac:dyDescent="0.25">
      <c r="A10" s="6" t="s">
        <v>341</v>
      </c>
      <c r="B10" s="7">
        <v>36</v>
      </c>
      <c r="C10" s="8">
        <f>+B10/D4</f>
        <v>9562.3008849557518</v>
      </c>
      <c r="D10" s="9">
        <f>+C10/D3</f>
        <v>13660.429835651075</v>
      </c>
      <c r="G10" s="6"/>
    </row>
    <row r="11" spans="1:7" x14ac:dyDescent="0.25">
      <c r="A11" s="1" t="s">
        <v>16</v>
      </c>
      <c r="B11" s="2">
        <v>15</v>
      </c>
      <c r="C11" s="4">
        <f>+B11/D4</f>
        <v>3984.2920353982299</v>
      </c>
      <c r="D11" s="5">
        <f>+C11/D3</f>
        <v>5691.8457648546146</v>
      </c>
    </row>
    <row r="12" spans="1:7" s="30" customFormat="1" x14ac:dyDescent="0.25">
      <c r="A12" s="25" t="s">
        <v>46</v>
      </c>
      <c r="B12" s="31">
        <v>1</v>
      </c>
      <c r="C12" s="34">
        <f>+B12/D4</f>
        <v>265.61946902654864</v>
      </c>
      <c r="D12" s="35">
        <f>+C12/D3</f>
        <v>379.45638432364092</v>
      </c>
      <c r="G12" s="25"/>
    </row>
    <row r="13" spans="1:7" s="30" customFormat="1" x14ac:dyDescent="0.25">
      <c r="A13" s="25" t="s">
        <v>27</v>
      </c>
      <c r="B13" s="31">
        <v>2</v>
      </c>
      <c r="C13" s="34">
        <f>+B13/D4</f>
        <v>531.23893805309729</v>
      </c>
      <c r="D13" s="35">
        <f>+C13/D3</f>
        <v>758.91276864728184</v>
      </c>
      <c r="G13" s="25"/>
    </row>
    <row r="14" spans="1:7" s="30" customFormat="1" x14ac:dyDescent="0.25">
      <c r="A14" s="25" t="s">
        <v>577</v>
      </c>
      <c r="B14" s="31">
        <v>1</v>
      </c>
      <c r="C14" s="34">
        <f>+B14/D4</f>
        <v>265.61946902654864</v>
      </c>
      <c r="D14" s="35">
        <f>+C14/D3</f>
        <v>379.45638432364092</v>
      </c>
      <c r="F14" s="25"/>
    </row>
    <row r="15" spans="1:7" s="30" customFormat="1" x14ac:dyDescent="0.25">
      <c r="A15" s="25" t="s">
        <v>357</v>
      </c>
      <c r="B15" s="31">
        <v>1</v>
      </c>
      <c r="C15" s="34">
        <f>+B15/D4</f>
        <v>265.61946902654864</v>
      </c>
      <c r="D15" s="35">
        <f>+C15/D3</f>
        <v>379.45638432364092</v>
      </c>
      <c r="F15" s="25" t="s">
        <v>576</v>
      </c>
    </row>
    <row r="16" spans="1:7" s="30" customFormat="1" x14ac:dyDescent="0.25">
      <c r="A16" s="25" t="s">
        <v>152</v>
      </c>
      <c r="B16" s="31">
        <v>2</v>
      </c>
      <c r="C16" s="34">
        <f>+B16/D4</f>
        <v>531.23893805309729</v>
      </c>
      <c r="D16" s="35">
        <f>+C16/D3</f>
        <v>758.91276864728184</v>
      </c>
      <c r="G16" s="25"/>
    </row>
    <row r="17" spans="1:7" s="30" customFormat="1" x14ac:dyDescent="0.25">
      <c r="A17" s="25" t="s">
        <v>575</v>
      </c>
      <c r="B17" s="31">
        <v>1</v>
      </c>
      <c r="C17" s="34">
        <f>+B17/D4</f>
        <v>265.61946902654864</v>
      </c>
      <c r="D17" s="35">
        <f>+C17/D3</f>
        <v>379.45638432364092</v>
      </c>
      <c r="G17" s="25"/>
    </row>
    <row r="18" spans="1:7" s="30" customFormat="1" x14ac:dyDescent="0.25">
      <c r="A18" s="25" t="s">
        <v>40</v>
      </c>
      <c r="B18" s="31">
        <v>7</v>
      </c>
      <c r="C18" s="34">
        <f>+B18/D4</f>
        <v>1859.3362831858408</v>
      </c>
      <c r="D18" s="35">
        <f>+C18/D3</f>
        <v>2656.1946902654872</v>
      </c>
      <c r="G18" s="25"/>
    </row>
    <row r="19" spans="1:7" x14ac:dyDescent="0.25">
      <c r="A19" s="1" t="s">
        <v>153</v>
      </c>
      <c r="B19" s="2">
        <v>1</v>
      </c>
      <c r="C19" s="4">
        <f>+B19/D4</f>
        <v>265.61946902654864</v>
      </c>
      <c r="D19" s="5">
        <f>+C19/D3</f>
        <v>379.45638432364092</v>
      </c>
      <c r="F19" s="1" t="s">
        <v>153</v>
      </c>
    </row>
    <row r="20" spans="1:7" x14ac:dyDescent="0.25">
      <c r="A20" s="1" t="s">
        <v>338</v>
      </c>
      <c r="B20" s="2">
        <v>4</v>
      </c>
      <c r="C20" s="4">
        <f>+B20/D4</f>
        <v>1062.4778761061946</v>
      </c>
      <c r="D20" s="5">
        <f>+C20/D3</f>
        <v>1517.8255372945637</v>
      </c>
      <c r="F20" s="1" t="s">
        <v>337</v>
      </c>
    </row>
    <row r="21" spans="1:7" x14ac:dyDescent="0.25">
      <c r="A21" s="1" t="s">
        <v>165</v>
      </c>
      <c r="B21" s="2">
        <v>4</v>
      </c>
      <c r="C21" s="4">
        <f>+B21/D4</f>
        <v>1062.4778761061946</v>
      </c>
      <c r="D21" s="5">
        <f>+C21/D3</f>
        <v>1517.8255372945637</v>
      </c>
      <c r="F21" s="1" t="s">
        <v>165</v>
      </c>
    </row>
    <row r="22" spans="1:7" x14ac:dyDescent="0.25">
      <c r="A22" s="1" t="s">
        <v>154</v>
      </c>
      <c r="B22" s="2">
        <v>1</v>
      </c>
      <c r="C22" s="4">
        <f>+B22/D4</f>
        <v>265.61946902654864</v>
      </c>
      <c r="D22" s="5">
        <f>+C22/D3</f>
        <v>379.45638432364092</v>
      </c>
    </row>
    <row r="23" spans="1:7" x14ac:dyDescent="0.25">
      <c r="A23" s="1" t="s">
        <v>155</v>
      </c>
      <c r="B23" s="2">
        <v>1</v>
      </c>
      <c r="C23" s="4">
        <f>+B23/D4</f>
        <v>265.61946902654864</v>
      </c>
      <c r="D23" s="5">
        <f>+C23/D3</f>
        <v>379.45638432364092</v>
      </c>
    </row>
    <row r="24" spans="1:7" x14ac:dyDescent="0.25">
      <c r="A24" s="1" t="s">
        <v>156</v>
      </c>
      <c r="B24" s="2">
        <v>1</v>
      </c>
      <c r="C24" s="4">
        <f>+B24/D4</f>
        <v>265.61946902654864</v>
      </c>
      <c r="D24" s="5">
        <f>+C24/D3</f>
        <v>379.45638432364092</v>
      </c>
      <c r="F24" s="1" t="s">
        <v>156</v>
      </c>
    </row>
    <row r="25" spans="1:7" x14ac:dyDescent="0.25">
      <c r="A25" s="1" t="s">
        <v>157</v>
      </c>
      <c r="B25" s="2">
        <v>1</v>
      </c>
      <c r="C25" s="4">
        <f>+B25/D4</f>
        <v>265.61946902654864</v>
      </c>
      <c r="D25" s="5">
        <f>+C25/D3</f>
        <v>379.45638432364092</v>
      </c>
      <c r="F25" s="1" t="s">
        <v>157</v>
      </c>
    </row>
    <row r="26" spans="1:7" x14ac:dyDescent="0.25">
      <c r="A26" s="1" t="s">
        <v>32</v>
      </c>
      <c r="B26" s="2">
        <v>6</v>
      </c>
      <c r="C26" s="4">
        <f>+B26/D4</f>
        <v>1593.716814159292</v>
      </c>
      <c r="D26" s="5">
        <f>+C26/D3</f>
        <v>2276.7383059418457</v>
      </c>
      <c r="G26" s="1"/>
    </row>
    <row r="27" spans="1:7" x14ac:dyDescent="0.25">
      <c r="A27" s="1" t="s">
        <v>18</v>
      </c>
      <c r="B27" s="2">
        <v>1</v>
      </c>
      <c r="C27" s="4">
        <f>+B27/D4</f>
        <v>265.61946902654864</v>
      </c>
      <c r="D27" s="5">
        <f>+C27/D3</f>
        <v>379.45638432364092</v>
      </c>
    </row>
    <row r="28" spans="1:7" x14ac:dyDescent="0.25">
      <c r="A28" s="1" t="s">
        <v>158</v>
      </c>
      <c r="B28" s="2">
        <v>4</v>
      </c>
      <c r="C28" s="4">
        <f>+B28/D4</f>
        <v>1062.4778761061946</v>
      </c>
      <c r="D28" s="5">
        <f>+C28/D3</f>
        <v>1517.8255372945637</v>
      </c>
      <c r="F28" s="1" t="s">
        <v>158</v>
      </c>
    </row>
    <row r="29" spans="1:7" x14ac:dyDescent="0.25">
      <c r="A29" s="1" t="s">
        <v>339</v>
      </c>
      <c r="B29" s="2">
        <v>1</v>
      </c>
      <c r="C29" s="4">
        <f>+B29/D4</f>
        <v>265.61946902654864</v>
      </c>
      <c r="D29" s="5">
        <f>+C29/D3</f>
        <v>379.45638432364092</v>
      </c>
    </row>
    <row r="30" spans="1:7" x14ac:dyDescent="0.25">
      <c r="A30" s="1" t="s">
        <v>159</v>
      </c>
      <c r="B30" s="2">
        <v>1</v>
      </c>
      <c r="C30" s="4">
        <f>+B30/D4</f>
        <v>265.61946902654864</v>
      </c>
      <c r="D30" s="5">
        <f>+C30/D3</f>
        <v>379.45638432364092</v>
      </c>
      <c r="F30" s="1" t="s">
        <v>159</v>
      </c>
    </row>
    <row r="31" spans="1:7" x14ac:dyDescent="0.25">
      <c r="A31" s="1" t="s">
        <v>160</v>
      </c>
      <c r="B31" s="2">
        <v>1</v>
      </c>
      <c r="C31" s="4">
        <f>+B31/D4</f>
        <v>265.61946902654864</v>
      </c>
      <c r="D31" s="5">
        <f>+C31/D3</f>
        <v>379.45638432364092</v>
      </c>
      <c r="F31" s="1" t="s">
        <v>160</v>
      </c>
    </row>
    <row r="32" spans="1:7" x14ac:dyDescent="0.25">
      <c r="A32" s="1" t="s">
        <v>248</v>
      </c>
      <c r="B32" s="2">
        <v>1</v>
      </c>
      <c r="C32" s="4">
        <f>+B32/D4</f>
        <v>265.61946902654864</v>
      </c>
      <c r="D32" s="5">
        <f>+C32/D3</f>
        <v>379.45638432364092</v>
      </c>
      <c r="F32" s="1" t="s">
        <v>161</v>
      </c>
    </row>
    <row r="33" spans="1:6" x14ac:dyDescent="0.25">
      <c r="A33" s="1" t="s">
        <v>162</v>
      </c>
      <c r="B33" s="2">
        <v>2</v>
      </c>
      <c r="C33" s="4">
        <f>+B33/D4</f>
        <v>531.23893805309729</v>
      </c>
      <c r="D33" s="5">
        <f>+C33/D3</f>
        <v>758.91276864728184</v>
      </c>
      <c r="F33" s="1" t="s">
        <v>162</v>
      </c>
    </row>
    <row r="34" spans="1:6" x14ac:dyDescent="0.25">
      <c r="A34" s="1"/>
      <c r="B34" s="2"/>
      <c r="C34" s="4"/>
      <c r="D34" s="4"/>
    </row>
    <row r="35" spans="1:6" x14ac:dyDescent="0.25">
      <c r="A35" s="1" t="s">
        <v>58</v>
      </c>
      <c r="B35" s="2">
        <f>+SUM(B6:B34)</f>
        <v>210</v>
      </c>
      <c r="C35" s="2"/>
      <c r="D35" s="15">
        <f>+SUM(D6:D33)</f>
        <v>79685.840707964569</v>
      </c>
    </row>
    <row r="36" spans="1:6" x14ac:dyDescent="0.25">
      <c r="A36" s="1" t="s">
        <v>59</v>
      </c>
      <c r="B36" s="16">
        <f>+COUNT(B6:B33)</f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Station P1-surface Counts</vt:lpstr>
      <vt:lpstr>Station P1-surface Image Data</vt:lpstr>
      <vt:lpstr>Station P5-surface Counts</vt:lpstr>
      <vt:lpstr>Station P5-surface ImageData</vt:lpstr>
      <vt:lpstr>Station P5-25 meters Counts</vt:lpstr>
      <vt:lpstr>Station P5-25 meters ImageData</vt:lpstr>
      <vt:lpstr>Station P5-48</vt:lpstr>
      <vt:lpstr>Stub 1918</vt:lpstr>
      <vt:lpstr>Station P9-surface Counts</vt:lpstr>
      <vt:lpstr>Station P9-surface Image Data</vt:lpstr>
      <vt:lpstr>Station 9-20 meters Counts</vt:lpstr>
      <vt:lpstr>Station P9-20 meters ImageData</vt:lpstr>
      <vt:lpstr>Station 9-40 meters Counts</vt:lpstr>
      <vt:lpstr>Station P9-40 meters ImageData</vt:lpstr>
      <vt:lpstr>Station 9-60 meters Counts</vt:lpstr>
      <vt:lpstr>Station P9-60 meters ImageData</vt:lpstr>
      <vt:lpstr>Station 9-80 meters Counts</vt:lpstr>
      <vt:lpstr>Station P9-80 meters Image Data</vt:lpstr>
      <vt:lpstr>Station 9-100 meters Counts</vt:lpstr>
      <vt:lpstr>Station P9-100 meters ImageData</vt:lpstr>
      <vt:lpstr>Station 9-120 meters Counts</vt:lpstr>
      <vt:lpstr>Station P9-120 meters ImageData</vt:lpstr>
      <vt:lpstr>Station 9-160 meters Counts</vt:lpstr>
      <vt:lpstr>Station P9-160 meters ImageData</vt:lpstr>
      <vt:lpstr>Station 9-200 meters Counts</vt:lpstr>
      <vt:lpstr>Station P9-200 meters ImageData</vt:lpstr>
    </vt:vector>
  </TitlesOfParts>
  <Company>Valdosta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A Nienow</dc:creator>
  <cp:lastModifiedBy>Jim Nienow</cp:lastModifiedBy>
  <dcterms:created xsi:type="dcterms:W3CDTF">2012-12-03T16:03:10Z</dcterms:created>
  <dcterms:modified xsi:type="dcterms:W3CDTF">2013-09-08T00:56:37Z</dcterms:modified>
</cp:coreProperties>
</file>