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090" windowHeight="8370" activeTab="0"/>
  </bookViews>
  <sheets>
    <sheet name="Readme" sheetId="1" r:id="rId1"/>
    <sheet name="U-Th" sheetId="2" r:id="rId2"/>
    <sheet name="HW3 Isotopes" sheetId="3" r:id="rId3"/>
  </sheets>
  <definedNames/>
  <calcPr fullCalcOnLoad="1"/>
</workbook>
</file>

<file path=xl/sharedStrings.xml><?xml version="1.0" encoding="utf-8"?>
<sst xmlns="http://schemas.openxmlformats.org/spreadsheetml/2006/main" count="932" uniqueCount="97">
  <si>
    <t>HW3</t>
  </si>
  <si>
    <t>5pt mean</t>
  </si>
  <si>
    <t>(‰)</t>
  </si>
  <si>
    <t>(k.a.)</t>
  </si>
  <si>
    <t>(mm)</t>
  </si>
  <si>
    <t>Sample</t>
  </si>
  <si>
    <t>Age</t>
  </si>
  <si>
    <t>Depth</t>
  </si>
  <si>
    <t>5-point running means of the isotope data are also provided.</t>
  </si>
  <si>
    <t>Ages are reported as thousands of years (k.a.) before 2000 CE.</t>
  </si>
  <si>
    <t>Values reported relative to Vienna Peedee Belemnite in per mil (‰) notation.</t>
  </si>
  <si>
    <t>Stable carbon and oxygen isotope ratios from HW3 calcite.</t>
  </si>
  <si>
    <t>δ13C</t>
  </si>
  <si>
    <t>δ18O</t>
  </si>
  <si>
    <t xml:space="preserve">Hollywood Cave, New Zealand MIS 2-4 Stalagmite Stable Isotope Data 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</si>
  <si>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</si>
  <si>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</si>
  <si>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</si>
  <si>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</si>
  <si>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THIS DATA!!!!! </t>
  </si>
  <si>
    <t xml:space="preserve">NAME OF DATA SET: </t>
  </si>
  <si>
    <t xml:space="preserve">LAST UPDATE: 3/2011 (Original receipt by WDC Paleo) </t>
  </si>
  <si>
    <t xml:space="preserve">CONTRIBUTORS: Whittaker, T.E., C.H. Hendy, and J.C. Hellstrom </t>
  </si>
  <si>
    <t xml:space="preserve">IGBP PAGES/WDCA CONTRIBUTION SERIES NUMBER: 2011-035 </t>
  </si>
  <si>
    <t xml:space="preserve">WDC PALEO CONTRIBUTION SERIES CITATION: </t>
  </si>
  <si>
    <t xml:space="preserve">Whittaker, T.E., et al. 2011. </t>
  </si>
  <si>
    <t xml:space="preserve">Hollywood Cave, New Zealand MIS 2-4 Stalagmite Stable Isotope Data. </t>
  </si>
  <si>
    <t xml:space="preserve">IGBP PAGES/World Data Center for Paleoclimatology </t>
  </si>
  <si>
    <t xml:space="preserve">Data Contribution Series # 2011-035. </t>
  </si>
  <si>
    <t xml:space="preserve">NOAA/NCDC Paleoclimatology Program, Boulder CO, USA. </t>
  </si>
  <si>
    <t xml:space="preserve">ORIGINAL REFERENCE: </t>
  </si>
  <si>
    <t xml:space="preserve">Whittaker, T.E., C.H. Hendy, and J.C. Hellstrom. 2011. </t>
  </si>
  <si>
    <t xml:space="preserve">Abrupt millennial-scale changes in intensity of Southern </t>
  </si>
  <si>
    <t>Hemisphere westerly winds during marine isotope stages 2-4.</t>
  </si>
  <si>
    <t xml:space="preserve">Geology, May 2011, v. 39, no. 5, pp. 455-458. doi:10.1130/G31827.1 </t>
  </si>
  <si>
    <t xml:space="preserve">Data Repository item 2011148.  </t>
  </si>
  <si>
    <t xml:space="preserve">ABSTRACT: </t>
  </si>
  <si>
    <t xml:space="preserve">The strength of mid-southern latitude westerly atmospheric </t>
  </si>
  <si>
    <t xml:space="preserve">circulation plays an important role in global climate. </t>
  </si>
  <si>
    <t xml:space="preserve">Due to a lack of long, continuous, high-resolution paleoclimate </t>
  </si>
  <si>
    <t xml:space="preserve">archives from mid-southern latitudes, it remains unclear what </t>
  </si>
  <si>
    <t xml:space="preserve">factors control changes in its intensity and how past changes </t>
  </si>
  <si>
    <t xml:space="preserve">affected the climates of landmasses in their path. Here we show </t>
  </si>
  <si>
    <t xml:space="preserve">growth rate and stable isotope (d18O, d13C) profiles from a </t>
  </si>
  <si>
    <t xml:space="preserve">South Island, New Zealand, stalagmite (HW3) that permit </t>
  </si>
  <si>
    <t xml:space="preserve">centennial-scale investigation of Southern Hemisphere westerly </t>
  </si>
  <si>
    <t xml:space="preserve">paleointensity between 73 and 11 ka. Correlation between HW3 </t>
  </si>
  <si>
    <t xml:space="preserve">growth rate and isotope profiles suggests sensitivity to changes </t>
  </si>
  <si>
    <t xml:space="preserve">in annual precipitation, a factor controlled by westerly intensity. </t>
  </si>
  <si>
    <t xml:space="preserve">Low growth rates and relatively enriched isotope ratios define </t>
  </si>
  <si>
    <t xml:space="preserve">long-term trends in HW3, supporting existing evidence that weaker </t>
  </si>
  <si>
    <t xml:space="preserve">westerlies predominated during the last glacial period. Abrupt </t>
  </si>
  <si>
    <t xml:space="preserve">millennial-scale events occur frequently, such that the HW3 </t>
  </si>
  <si>
    <t xml:space="preserve">record resembles Greenland ice core stable isotope profiles. </t>
  </si>
  <si>
    <t xml:space="preserve">Furthermore, nearly synchronous timing of nine prominent wet </t>
  </si>
  <si>
    <t xml:space="preserve">and cool intervals with Heinrich events supports studies </t>
  </si>
  <si>
    <t xml:space="preserve">showing that increased westerly intensity is closely linked </t>
  </si>
  <si>
    <t xml:space="preserve">to North Atlantic cooling. As well as Heinrich events, the HW3 </t>
  </si>
  <si>
    <t xml:space="preserve">profiles also show an Antarctic Cold Reversal-like event during </t>
  </si>
  <si>
    <t xml:space="preserve">deglaciation, advocating for a bipolar seesaw of global climate </t>
  </si>
  <si>
    <t xml:space="preserve">at that time. </t>
  </si>
  <si>
    <t xml:space="preserve">GEOGRAPHIC REGION: New Zealand </t>
  </si>
  <si>
    <t xml:space="preserve">PERIOD OF RECORD: 73 - 11 KYrBP </t>
  </si>
  <si>
    <t xml:space="preserve">DESCRIPTION: </t>
  </si>
  <si>
    <t xml:space="preserve">Stalagmite stable isotope (d13C and d18O) data from speleothem </t>
  </si>
  <si>
    <t xml:space="preserve">HW3 taken from Hollywood Cave, South Island, New Zealand, </t>
  </si>
  <si>
    <t xml:space="preserve">covering 73 to 11 KYrBP at near centennial resolution. </t>
  </si>
  <si>
    <t xml:space="preserve">Hollywood Cave, South Island, New Zealand: </t>
  </si>
  <si>
    <t>41°57'S, 171°28'E, 130m elev</t>
  </si>
  <si>
    <t>n.d.</t>
  </si>
  <si>
    <t>±</t>
  </si>
  <si>
    <t>Supplementary Table DR1: Uranium-series data for stalagmite HW3</t>
  </si>
  <si>
    <t>(ng/g)</t>
  </si>
  <si>
    <t>activity ratio</t>
  </si>
  <si>
    <t>yrs B.P.</t>
  </si>
  <si>
    <r>
      <t>238</t>
    </r>
    <r>
      <rPr>
        <sz val="11"/>
        <rFont val="Calibri"/>
        <family val="2"/>
      </rPr>
      <t>U</t>
    </r>
  </si>
  <si>
    <r>
      <t>230</t>
    </r>
    <r>
      <rPr>
        <sz val="11"/>
        <rFont val="Calibri"/>
        <family val="2"/>
      </rPr>
      <t>Th/</t>
    </r>
    <r>
      <rPr>
        <sz val="7.5"/>
        <rFont val="Calibri"/>
        <family val="2"/>
      </rPr>
      <t>232</t>
    </r>
    <r>
      <rPr>
        <sz val="11"/>
        <rFont val="Calibri"/>
        <family val="2"/>
      </rPr>
      <t>Th</t>
    </r>
  </si>
  <si>
    <r>
      <t>230</t>
    </r>
    <r>
      <rPr>
        <sz val="11"/>
        <rFont val="Calibri"/>
        <family val="2"/>
      </rPr>
      <t>Th/</t>
    </r>
    <r>
      <rPr>
        <sz val="7.5"/>
        <rFont val="Calibri"/>
        <family val="2"/>
      </rPr>
      <t>238</t>
    </r>
    <r>
      <rPr>
        <sz val="11"/>
        <rFont val="Calibri"/>
        <family val="2"/>
      </rPr>
      <t>U</t>
    </r>
  </si>
  <si>
    <r>
      <t>234</t>
    </r>
    <r>
      <rPr>
        <sz val="11"/>
        <rFont val="Calibri"/>
        <family val="2"/>
      </rPr>
      <t>U/</t>
    </r>
    <r>
      <rPr>
        <sz val="7.5"/>
        <rFont val="Calibri"/>
        <family val="2"/>
      </rPr>
      <t>238</t>
    </r>
    <r>
      <rPr>
        <sz val="11"/>
        <rFont val="Calibri"/>
        <family val="2"/>
      </rPr>
      <t>U</t>
    </r>
  </si>
  <si>
    <t>age</t>
  </si>
  <si>
    <t>measured</t>
  </si>
  <si>
    <t>uncorrected</t>
  </si>
  <si>
    <t>corrected</t>
  </si>
  <si>
    <t>Corrected ages use an initial 230Th/232Th atomic ratio of 1.0 ± 0.5 following equation 1 in Hellstrom (2006),</t>
  </si>
  <si>
    <t>with fully propagated uncertainty. Decay constants used are from Cheng et al. (2000).</t>
  </si>
  <si>
    <t>Notation: yrs B.P. = years before present, where present is 2007 CE; n.d. = not determined</t>
  </si>
  <si>
    <t xml:space="preserve">ADDITIONAL REFERENCES (for U-Th dating): </t>
  </si>
  <si>
    <t xml:space="preserve">Cheng, H., R.L. Edwards, J. Hoff, C.D. Gallup, D.A. Richards, </t>
  </si>
  <si>
    <t>and Y. Asmerom. 2000.</t>
  </si>
  <si>
    <t xml:space="preserve">The halflives of uranium-234 and thorium-230. </t>
  </si>
  <si>
    <t xml:space="preserve">Chemical Geology, v. 169, p. 6-25. </t>
  </si>
  <si>
    <t xml:space="preserve">Hellstrom, J. 2006. </t>
  </si>
  <si>
    <t xml:space="preserve">U-Th dating of speleothems with high initial 230Th </t>
  </si>
  <si>
    <t xml:space="preserve">using stratigraphical constraint. </t>
  </si>
  <si>
    <t>Quaternary Geochronology, v. 1, p. 289-295.</t>
  </si>
  <si>
    <t>FUNDING SOURCE: Gary Comer Science and Education Foundation</t>
  </si>
  <si>
    <t xml:space="preserve">U-Th dating information also provided.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</si>
</sst>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7.5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15</v>
      </c>
    </row>
    <row r="7" ht="12.75">
      <c r="A7" t="s">
        <v>19</v>
      </c>
    </row>
    <row r="9" ht="12.75">
      <c r="A9" t="s">
        <v>20</v>
      </c>
    </row>
    <row r="10" ht="12.75">
      <c r="A10" t="s">
        <v>14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4" ht="12.75">
      <c r="A44" t="s">
        <v>50</v>
      </c>
    </row>
    <row r="45" ht="12.75">
      <c r="A45" t="s">
        <v>51</v>
      </c>
    </row>
    <row r="46" ht="12.75">
      <c r="A46" t="s">
        <v>52</v>
      </c>
    </row>
    <row r="47" ht="12.75">
      <c r="A47" t="s">
        <v>53</v>
      </c>
    </row>
    <row r="48" ht="12.75">
      <c r="A48" t="s">
        <v>54</v>
      </c>
    </row>
    <row r="49" ht="12.75">
      <c r="A49" t="s">
        <v>55</v>
      </c>
    </row>
    <row r="50" ht="12.75">
      <c r="A50" t="s">
        <v>56</v>
      </c>
    </row>
    <row r="51" ht="12.75">
      <c r="A51" t="s">
        <v>57</v>
      </c>
    </row>
    <row r="52" ht="12.75">
      <c r="A52" t="s">
        <v>58</v>
      </c>
    </row>
    <row r="53" ht="12.75">
      <c r="A53" t="s">
        <v>59</v>
      </c>
    </row>
    <row r="54" ht="12.75">
      <c r="A54" t="s">
        <v>60</v>
      </c>
    </row>
    <row r="58" ht="12.75">
      <c r="A58" t="s">
        <v>86</v>
      </c>
    </row>
    <row r="59" ht="12.75">
      <c r="A59" t="s">
        <v>87</v>
      </c>
    </row>
    <row r="60" ht="12.75">
      <c r="A60" t="s">
        <v>88</v>
      </c>
    </row>
    <row r="61" ht="12.75">
      <c r="A61" t="s">
        <v>89</v>
      </c>
    </row>
    <row r="62" ht="12.75">
      <c r="A62" t="s">
        <v>90</v>
      </c>
    </row>
    <row r="64" ht="12.75">
      <c r="A64" t="s">
        <v>91</v>
      </c>
    </row>
    <row r="65" ht="12.75">
      <c r="A65" t="s">
        <v>92</v>
      </c>
    </row>
    <row r="66" ht="12.75">
      <c r="A66" t="s">
        <v>93</v>
      </c>
    </row>
    <row r="67" ht="12.75">
      <c r="A67" t="s">
        <v>94</v>
      </c>
    </row>
    <row r="72" ht="12.75">
      <c r="A72" t="s">
        <v>61</v>
      </c>
    </row>
    <row r="73" ht="12.75">
      <c r="A73" t="s">
        <v>62</v>
      </c>
    </row>
    <row r="74" ht="12.75">
      <c r="A74" t="s">
        <v>95</v>
      </c>
    </row>
    <row r="78" ht="12.75">
      <c r="A78" t="s">
        <v>63</v>
      </c>
    </row>
    <row r="79" ht="12.75">
      <c r="A79" t="s">
        <v>64</v>
      </c>
    </row>
    <row r="80" ht="12.75">
      <c r="A80" t="s">
        <v>65</v>
      </c>
    </row>
    <row r="81" ht="12.75">
      <c r="A81" t="s">
        <v>66</v>
      </c>
    </row>
    <row r="82" ht="12.75">
      <c r="A82" t="s">
        <v>96</v>
      </c>
    </row>
    <row r="84" ht="12.75">
      <c r="A84" t="s">
        <v>67</v>
      </c>
    </row>
    <row r="85" ht="12.75">
      <c r="A85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5" customWidth="1"/>
    <col min="2" max="2" width="7.7109375" style="15" customWidth="1"/>
    <col min="3" max="3" width="11.7109375" style="15" customWidth="1"/>
    <col min="4" max="4" width="9.7109375" style="11" customWidth="1"/>
    <col min="5" max="5" width="3.7109375" style="15" customWidth="1"/>
    <col min="6" max="6" width="9.7109375" style="5" customWidth="1"/>
    <col min="7" max="7" width="8.7109375" style="0" customWidth="1"/>
    <col min="8" max="8" width="3.7109375" style="15" customWidth="1"/>
    <col min="9" max="9" width="9.7109375" style="5" customWidth="1"/>
    <col min="10" max="10" width="8.7109375" style="0" customWidth="1"/>
    <col min="11" max="11" width="3.7109375" style="15" customWidth="1"/>
    <col min="12" max="12" width="7.7109375" style="5" customWidth="1"/>
    <col min="13" max="13" width="8.7109375" style="0" customWidth="1"/>
    <col min="14" max="14" width="3.7109375" style="15" customWidth="1"/>
    <col min="15" max="15" width="7.7109375" style="5" customWidth="1"/>
    <col min="16" max="16" width="8.7109375" style="0" customWidth="1"/>
    <col min="17" max="17" width="3.7109375" style="15" customWidth="1"/>
    <col min="18" max="18" width="9.7109375" style="5" customWidth="1"/>
  </cols>
  <sheetData>
    <row r="1" ht="12.75">
      <c r="A1" s="5" t="s">
        <v>71</v>
      </c>
    </row>
    <row r="3" spans="5:17" ht="15">
      <c r="E3" s="16" t="s">
        <v>80</v>
      </c>
      <c r="H3" s="16" t="s">
        <v>80</v>
      </c>
      <c r="K3" s="16" t="s">
        <v>81</v>
      </c>
      <c r="N3" s="16" t="s">
        <v>82</v>
      </c>
      <c r="Q3" s="16" t="s">
        <v>82</v>
      </c>
    </row>
    <row r="4" spans="1:17" ht="15">
      <c r="A4" s="5" t="s">
        <v>7</v>
      </c>
      <c r="B4" s="17" t="s">
        <v>75</v>
      </c>
      <c r="C4" s="17" t="s">
        <v>76</v>
      </c>
      <c r="E4" s="17" t="s">
        <v>77</v>
      </c>
      <c r="H4" s="17" t="s">
        <v>78</v>
      </c>
      <c r="K4" s="16" t="s">
        <v>79</v>
      </c>
      <c r="N4" s="16" t="s">
        <v>79</v>
      </c>
      <c r="Q4" s="17" t="s">
        <v>78</v>
      </c>
    </row>
    <row r="5" spans="1:17" ht="15">
      <c r="A5" s="5" t="s">
        <v>4</v>
      </c>
      <c r="B5" s="16" t="s">
        <v>72</v>
      </c>
      <c r="C5" s="16" t="s">
        <v>73</v>
      </c>
      <c r="E5" s="16" t="s">
        <v>73</v>
      </c>
      <c r="H5" s="16" t="s">
        <v>73</v>
      </c>
      <c r="K5" s="16" t="s">
        <v>74</v>
      </c>
      <c r="N5" s="16" t="s">
        <v>74</v>
      </c>
      <c r="Q5" s="16" t="s">
        <v>73</v>
      </c>
    </row>
    <row r="6" spans="1:18" ht="12.75">
      <c r="A6" s="13">
        <v>9</v>
      </c>
      <c r="B6" s="14" t="s">
        <v>69</v>
      </c>
      <c r="C6" s="14">
        <v>527</v>
      </c>
      <c r="D6" s="12">
        <v>0.1805</v>
      </c>
      <c r="E6" s="14" t="s">
        <v>70</v>
      </c>
      <c r="F6" s="13">
        <v>0.0026</v>
      </c>
      <c r="G6" s="12">
        <v>1.7518</v>
      </c>
      <c r="H6" s="14" t="s">
        <v>70</v>
      </c>
      <c r="I6" s="13">
        <v>0.0051</v>
      </c>
      <c r="J6" s="12">
        <v>11744</v>
      </c>
      <c r="K6" s="14" t="s">
        <v>70</v>
      </c>
      <c r="L6" s="13">
        <v>171</v>
      </c>
      <c r="M6" s="12">
        <v>11724</v>
      </c>
      <c r="N6" s="14" t="s">
        <v>70</v>
      </c>
      <c r="O6" s="13">
        <v>181</v>
      </c>
      <c r="P6" s="12">
        <v>1.7772</v>
      </c>
      <c r="Q6" s="14" t="s">
        <v>70</v>
      </c>
      <c r="R6" s="13">
        <v>0.0052</v>
      </c>
    </row>
    <row r="7" spans="1:18" ht="12.75">
      <c r="A7" s="13">
        <v>71</v>
      </c>
      <c r="B7" s="14" t="s">
        <v>69</v>
      </c>
      <c r="C7" s="14">
        <v>2082</v>
      </c>
      <c r="D7" s="12">
        <v>0.2148</v>
      </c>
      <c r="E7" s="14" t="s">
        <v>70</v>
      </c>
      <c r="F7" s="13">
        <v>0.0017</v>
      </c>
      <c r="G7" s="12">
        <v>1.7444</v>
      </c>
      <c r="H7" s="14" t="s">
        <v>70</v>
      </c>
      <c r="I7" s="13">
        <v>0.0033</v>
      </c>
      <c r="J7" s="12">
        <v>14169</v>
      </c>
      <c r="K7" s="14" t="s">
        <v>70</v>
      </c>
      <c r="L7" s="13">
        <v>114</v>
      </c>
      <c r="M7" s="12">
        <v>14162</v>
      </c>
      <c r="N7" s="14" t="s">
        <v>70</v>
      </c>
      <c r="O7" s="13">
        <v>122</v>
      </c>
      <c r="P7" s="12">
        <v>1.7749</v>
      </c>
      <c r="Q7" s="14" t="s">
        <v>70</v>
      </c>
      <c r="R7" s="13">
        <v>0.0034</v>
      </c>
    </row>
    <row r="8" spans="1:18" ht="12.75">
      <c r="A8" s="13">
        <v>130</v>
      </c>
      <c r="B8" s="14" t="s">
        <v>69</v>
      </c>
      <c r="C8" s="14">
        <v>949</v>
      </c>
      <c r="D8" s="12">
        <v>0.239</v>
      </c>
      <c r="E8" s="14" t="s">
        <v>70</v>
      </c>
      <c r="F8" s="13">
        <v>0.0014</v>
      </c>
      <c r="G8" s="12">
        <v>1.744</v>
      </c>
      <c r="H8" s="14" t="s">
        <v>70</v>
      </c>
      <c r="I8" s="13">
        <v>0.0035</v>
      </c>
      <c r="J8" s="12">
        <v>15872</v>
      </c>
      <c r="K8" s="14" t="s">
        <v>70</v>
      </c>
      <c r="L8" s="13">
        <v>99</v>
      </c>
      <c r="M8" s="12">
        <v>15857</v>
      </c>
      <c r="N8" s="14" t="s">
        <v>70</v>
      </c>
      <c r="O8" s="13">
        <v>105</v>
      </c>
      <c r="P8" s="12">
        <v>1.7782</v>
      </c>
      <c r="Q8" s="14" t="s">
        <v>70</v>
      </c>
      <c r="R8" s="13">
        <v>0.0036</v>
      </c>
    </row>
    <row r="9" spans="1:18" ht="12.75">
      <c r="A9" s="13">
        <v>151</v>
      </c>
      <c r="B9" s="14">
        <v>102</v>
      </c>
      <c r="C9" s="14">
        <v>13941</v>
      </c>
      <c r="D9" s="12">
        <v>0.3148</v>
      </c>
      <c r="E9" s="14" t="s">
        <v>70</v>
      </c>
      <c r="F9" s="13">
        <v>0.0013</v>
      </c>
      <c r="G9" s="12">
        <v>1.7103</v>
      </c>
      <c r="H9" s="14" t="s">
        <v>70</v>
      </c>
      <c r="I9" s="13">
        <v>0.0044</v>
      </c>
      <c r="J9" s="12">
        <v>21804</v>
      </c>
      <c r="K9" s="14" t="s">
        <v>70</v>
      </c>
      <c r="L9" s="13">
        <v>104</v>
      </c>
      <c r="M9" s="12">
        <v>21806</v>
      </c>
      <c r="N9" s="14" t="s">
        <v>70</v>
      </c>
      <c r="O9" s="13">
        <v>118</v>
      </c>
      <c r="P9" s="12">
        <v>1.7557</v>
      </c>
      <c r="Q9" s="14" t="s">
        <v>70</v>
      </c>
      <c r="R9" s="13">
        <v>0.0045</v>
      </c>
    </row>
    <row r="10" spans="1:18" ht="12.75">
      <c r="A10" s="13">
        <v>183</v>
      </c>
      <c r="B10" s="14" t="s">
        <v>69</v>
      </c>
      <c r="C10" s="14">
        <v>3345</v>
      </c>
      <c r="D10" s="12">
        <v>0.3232</v>
      </c>
      <c r="E10" s="14" t="s">
        <v>70</v>
      </c>
      <c r="F10" s="13">
        <v>0.0013</v>
      </c>
      <c r="G10" s="12">
        <v>1.7141</v>
      </c>
      <c r="H10" s="14" t="s">
        <v>70</v>
      </c>
      <c r="I10" s="13">
        <v>0.0032</v>
      </c>
      <c r="J10" s="12">
        <v>22403</v>
      </c>
      <c r="K10" s="14" t="s">
        <v>70</v>
      </c>
      <c r="L10" s="13">
        <v>102</v>
      </c>
      <c r="M10" s="12">
        <v>22398</v>
      </c>
      <c r="N10" s="14" t="s">
        <v>70</v>
      </c>
      <c r="O10" s="13">
        <v>109</v>
      </c>
      <c r="P10" s="12">
        <v>1.7609</v>
      </c>
      <c r="Q10" s="14" t="s">
        <v>70</v>
      </c>
      <c r="R10" s="13">
        <v>0.0033</v>
      </c>
    </row>
    <row r="11" spans="1:18" ht="12.75">
      <c r="A11" s="13">
        <v>219</v>
      </c>
      <c r="B11" s="14">
        <v>117</v>
      </c>
      <c r="C11" s="14">
        <v>4297</v>
      </c>
      <c r="D11" s="12">
        <v>0.3677</v>
      </c>
      <c r="E11" s="14" t="s">
        <v>70</v>
      </c>
      <c r="F11" s="13">
        <v>0.0018</v>
      </c>
      <c r="G11" s="12">
        <v>1.6567</v>
      </c>
      <c r="H11" s="14" t="s">
        <v>70</v>
      </c>
      <c r="I11" s="13">
        <v>0.0035</v>
      </c>
      <c r="J11" s="12">
        <v>26835</v>
      </c>
      <c r="K11" s="14" t="s">
        <v>70</v>
      </c>
      <c r="L11" s="13">
        <v>146</v>
      </c>
      <c r="M11" s="12">
        <v>26830</v>
      </c>
      <c r="N11" s="14" t="s">
        <v>70</v>
      </c>
      <c r="O11" s="13">
        <v>158</v>
      </c>
      <c r="P11" s="12">
        <v>1.7086</v>
      </c>
      <c r="Q11" s="14" t="s">
        <v>70</v>
      </c>
      <c r="R11" s="13">
        <v>0.0036</v>
      </c>
    </row>
    <row r="12" spans="1:18" ht="12.75">
      <c r="A12" s="13">
        <v>264</v>
      </c>
      <c r="B12" s="14">
        <v>113</v>
      </c>
      <c r="C12" s="14">
        <v>7431</v>
      </c>
      <c r="D12" s="12">
        <v>0.384</v>
      </c>
      <c r="E12" s="14" t="s">
        <v>70</v>
      </c>
      <c r="F12" s="13">
        <v>0.0016</v>
      </c>
      <c r="G12" s="12">
        <v>1.6578</v>
      </c>
      <c r="H12" s="14" t="s">
        <v>70</v>
      </c>
      <c r="I12" s="13">
        <v>0.0036</v>
      </c>
      <c r="J12" s="12">
        <v>28161</v>
      </c>
      <c r="K12" s="14" t="s">
        <v>70</v>
      </c>
      <c r="L12" s="13">
        <v>137</v>
      </c>
      <c r="M12" s="12">
        <v>28157</v>
      </c>
      <c r="N12" s="14" t="s">
        <v>70</v>
      </c>
      <c r="O12" s="13">
        <v>150</v>
      </c>
      <c r="P12" s="12">
        <v>1.7125</v>
      </c>
      <c r="Q12" s="14" t="s">
        <v>70</v>
      </c>
      <c r="R12" s="13">
        <v>0.0038</v>
      </c>
    </row>
    <row r="13" spans="1:18" ht="12.75">
      <c r="A13" s="13">
        <v>295.5</v>
      </c>
      <c r="B13" s="14">
        <v>68</v>
      </c>
      <c r="C13" s="14">
        <v>560</v>
      </c>
      <c r="D13" s="12">
        <v>0.4014</v>
      </c>
      <c r="E13" s="14" t="s">
        <v>70</v>
      </c>
      <c r="F13" s="13">
        <v>0.0021</v>
      </c>
      <c r="G13" s="12">
        <v>1.6431</v>
      </c>
      <c r="H13" s="14" t="s">
        <v>70</v>
      </c>
      <c r="I13" s="13">
        <v>0.0042</v>
      </c>
      <c r="J13" s="12">
        <v>29913</v>
      </c>
      <c r="K13" s="14" t="s">
        <v>70</v>
      </c>
      <c r="L13" s="13">
        <v>180</v>
      </c>
      <c r="M13" s="12">
        <v>29872</v>
      </c>
      <c r="N13" s="14" t="s">
        <v>70</v>
      </c>
      <c r="O13" s="13">
        <v>199</v>
      </c>
      <c r="P13" s="12">
        <v>1.6999</v>
      </c>
      <c r="Q13" s="14" t="s">
        <v>70</v>
      </c>
      <c r="R13" s="13">
        <v>0.0044</v>
      </c>
    </row>
    <row r="14" spans="1:18" ht="12.75">
      <c r="A14" s="13">
        <v>319</v>
      </c>
      <c r="B14" s="14">
        <v>133</v>
      </c>
      <c r="C14" s="14">
        <v>12847</v>
      </c>
      <c r="D14" s="12">
        <v>0.4067</v>
      </c>
      <c r="E14" s="14" t="s">
        <v>70</v>
      </c>
      <c r="F14" s="13">
        <v>0.0016</v>
      </c>
      <c r="G14" s="12">
        <v>1.6369</v>
      </c>
      <c r="H14" s="14" t="s">
        <v>70</v>
      </c>
      <c r="I14" s="13">
        <v>0.003</v>
      </c>
      <c r="J14" s="12">
        <v>30494</v>
      </c>
      <c r="K14" s="14" t="s">
        <v>70</v>
      </c>
      <c r="L14" s="13">
        <v>141</v>
      </c>
      <c r="M14" s="12">
        <v>30499</v>
      </c>
      <c r="N14" s="14" t="s">
        <v>70</v>
      </c>
      <c r="O14" s="13">
        <v>150</v>
      </c>
      <c r="P14" s="12">
        <v>1.6944</v>
      </c>
      <c r="Q14" s="14" t="s">
        <v>70</v>
      </c>
      <c r="R14" s="13">
        <v>0.0031</v>
      </c>
    </row>
    <row r="15" spans="1:18" ht="12.75">
      <c r="A15" s="13">
        <v>341</v>
      </c>
      <c r="B15" s="14">
        <v>62</v>
      </c>
      <c r="C15" s="14">
        <v>253</v>
      </c>
      <c r="D15" s="12">
        <v>0.4479</v>
      </c>
      <c r="E15" s="14" t="s">
        <v>70</v>
      </c>
      <c r="F15" s="13">
        <v>0.0025</v>
      </c>
      <c r="G15" s="12">
        <v>1.5894</v>
      </c>
      <c r="H15" s="14" t="s">
        <v>70</v>
      </c>
      <c r="I15" s="13">
        <v>0.0047</v>
      </c>
      <c r="J15" s="12">
        <v>35236</v>
      </c>
      <c r="K15" s="14" t="s">
        <v>70</v>
      </c>
      <c r="L15" s="13">
        <v>238</v>
      </c>
      <c r="M15" s="12">
        <v>35117</v>
      </c>
      <c r="N15" s="14" t="s">
        <v>70</v>
      </c>
      <c r="O15" s="13">
        <v>266</v>
      </c>
      <c r="P15" s="12">
        <v>1.6512</v>
      </c>
      <c r="Q15" s="14" t="s">
        <v>70</v>
      </c>
      <c r="R15" s="13">
        <v>0.005</v>
      </c>
    </row>
    <row r="16" spans="1:18" ht="12.75">
      <c r="A16" s="13">
        <v>361</v>
      </c>
      <c r="B16" s="14">
        <v>94</v>
      </c>
      <c r="C16" s="14">
        <v>589</v>
      </c>
      <c r="D16" s="12">
        <v>0.4893</v>
      </c>
      <c r="E16" s="14" t="s">
        <v>70</v>
      </c>
      <c r="F16" s="13">
        <v>0.0028</v>
      </c>
      <c r="G16" s="12">
        <v>1.5912</v>
      </c>
      <c r="H16" s="14" t="s">
        <v>70</v>
      </c>
      <c r="I16" s="13">
        <v>0.0034</v>
      </c>
      <c r="J16" s="12">
        <v>39033</v>
      </c>
      <c r="K16" s="14" t="s">
        <v>70</v>
      </c>
      <c r="L16" s="13">
        <v>259</v>
      </c>
      <c r="M16" s="12">
        <v>38979</v>
      </c>
      <c r="N16" s="14" t="s">
        <v>70</v>
      </c>
      <c r="O16" s="13">
        <v>282</v>
      </c>
      <c r="P16" s="12">
        <v>1.6602</v>
      </c>
      <c r="Q16" s="14" t="s">
        <v>70</v>
      </c>
      <c r="R16" s="13">
        <v>0.0037</v>
      </c>
    </row>
    <row r="17" spans="1:18" ht="12.75">
      <c r="A17" s="13">
        <v>447</v>
      </c>
      <c r="B17" s="14">
        <v>54</v>
      </c>
      <c r="C17" s="14">
        <v>742</v>
      </c>
      <c r="D17" s="12">
        <v>0.5194</v>
      </c>
      <c r="E17" s="14" t="s">
        <v>70</v>
      </c>
      <c r="F17" s="13">
        <v>0.003</v>
      </c>
      <c r="G17" s="12">
        <v>1.5452</v>
      </c>
      <c r="H17" s="14" t="s">
        <v>70</v>
      </c>
      <c r="I17" s="13">
        <v>0.0051</v>
      </c>
      <c r="J17" s="12">
        <v>43435</v>
      </c>
      <c r="K17" s="14" t="s">
        <v>70</v>
      </c>
      <c r="L17" s="13">
        <v>315</v>
      </c>
      <c r="M17" s="12">
        <v>43387</v>
      </c>
      <c r="N17" s="14" t="s">
        <v>70</v>
      </c>
      <c r="O17" s="13">
        <v>351</v>
      </c>
      <c r="P17" s="12">
        <v>1.6165</v>
      </c>
      <c r="Q17" s="14" t="s">
        <v>70</v>
      </c>
      <c r="R17" s="13">
        <v>0.0055</v>
      </c>
    </row>
    <row r="18" spans="1:18" ht="12.75">
      <c r="A18" s="13">
        <v>452</v>
      </c>
      <c r="B18" s="14">
        <v>69</v>
      </c>
      <c r="C18" s="14">
        <v>1809</v>
      </c>
      <c r="D18" s="12">
        <v>0.572</v>
      </c>
      <c r="E18" s="14" t="s">
        <v>70</v>
      </c>
      <c r="F18" s="13">
        <v>0.0041</v>
      </c>
      <c r="G18" s="12">
        <v>1.5363</v>
      </c>
      <c r="H18" s="14" t="s">
        <v>70</v>
      </c>
      <c r="I18" s="13">
        <v>0.004</v>
      </c>
      <c r="J18" s="12">
        <v>49163</v>
      </c>
      <c r="K18" s="14" t="s">
        <v>70</v>
      </c>
      <c r="L18" s="13">
        <v>430</v>
      </c>
      <c r="M18" s="12">
        <v>49143</v>
      </c>
      <c r="N18" s="14" t="s">
        <v>70</v>
      </c>
      <c r="O18" s="13">
        <v>460</v>
      </c>
      <c r="P18" s="12">
        <v>1.6165</v>
      </c>
      <c r="Q18" s="14" t="s">
        <v>70</v>
      </c>
      <c r="R18" s="13">
        <v>0.0045</v>
      </c>
    </row>
    <row r="19" spans="1:18" ht="12.75">
      <c r="A19" s="13">
        <v>466</v>
      </c>
      <c r="B19" s="14">
        <v>75</v>
      </c>
      <c r="C19" s="14">
        <v>278</v>
      </c>
      <c r="D19" s="12">
        <v>0.6117</v>
      </c>
      <c r="E19" s="14" t="s">
        <v>70</v>
      </c>
      <c r="F19" s="13">
        <v>0.002</v>
      </c>
      <c r="G19" s="12">
        <v>1.5134</v>
      </c>
      <c r="H19" s="14" t="s">
        <v>70</v>
      </c>
      <c r="I19" s="13">
        <v>0.0028</v>
      </c>
      <c r="J19" s="12">
        <v>54538</v>
      </c>
      <c r="K19" s="14" t="s">
        <v>70</v>
      </c>
      <c r="L19" s="13">
        <v>237</v>
      </c>
      <c r="M19" s="12">
        <v>54386</v>
      </c>
      <c r="N19" s="14" t="s">
        <v>70</v>
      </c>
      <c r="O19" s="13">
        <v>275</v>
      </c>
      <c r="P19" s="12">
        <v>1.599</v>
      </c>
      <c r="Q19" s="14" t="s">
        <v>70</v>
      </c>
      <c r="R19" s="13">
        <v>0.003</v>
      </c>
    </row>
    <row r="20" spans="1:18" ht="12.75">
      <c r="A20" s="13">
        <v>489</v>
      </c>
      <c r="B20" s="14">
        <v>87</v>
      </c>
      <c r="C20" s="14">
        <v>296</v>
      </c>
      <c r="D20" s="12">
        <v>0.6602</v>
      </c>
      <c r="E20" s="14" t="s">
        <v>70</v>
      </c>
      <c r="F20" s="13">
        <v>0.0035</v>
      </c>
      <c r="G20" s="12">
        <v>1.4913</v>
      </c>
      <c r="H20" s="14" t="s">
        <v>70</v>
      </c>
      <c r="I20" s="13">
        <v>0.0047</v>
      </c>
      <c r="J20" s="12">
        <v>61273</v>
      </c>
      <c r="K20" s="14" t="s">
        <v>70</v>
      </c>
      <c r="L20" s="13">
        <v>451</v>
      </c>
      <c r="M20" s="12">
        <v>61128</v>
      </c>
      <c r="N20" s="14" t="s">
        <v>70</v>
      </c>
      <c r="O20" s="13">
        <v>504</v>
      </c>
      <c r="P20" s="12">
        <v>1.5843</v>
      </c>
      <c r="Q20" s="14" t="s">
        <v>70</v>
      </c>
      <c r="R20" s="13">
        <v>0.0052</v>
      </c>
    </row>
    <row r="21" spans="1:18" ht="12.75">
      <c r="A21" s="13">
        <v>529</v>
      </c>
      <c r="B21" s="14">
        <v>70</v>
      </c>
      <c r="C21" s="14">
        <v>505</v>
      </c>
      <c r="D21" s="12">
        <v>0.6751</v>
      </c>
      <c r="E21" s="14" t="s">
        <v>70</v>
      </c>
      <c r="F21" s="13">
        <v>0.0029</v>
      </c>
      <c r="G21" s="12">
        <v>1.4889</v>
      </c>
      <c r="H21" s="14" t="s">
        <v>70</v>
      </c>
      <c r="I21" s="13">
        <v>0.0034</v>
      </c>
      <c r="J21" s="12">
        <v>63269</v>
      </c>
      <c r="K21" s="14" t="s">
        <v>70</v>
      </c>
      <c r="L21" s="13">
        <v>367</v>
      </c>
      <c r="M21" s="12">
        <v>63184</v>
      </c>
      <c r="N21" s="14" t="s">
        <v>70</v>
      </c>
      <c r="O21" s="13">
        <v>415</v>
      </c>
      <c r="P21" s="12">
        <v>1.5848</v>
      </c>
      <c r="Q21" s="14" t="s">
        <v>70</v>
      </c>
      <c r="R21" s="13">
        <v>0.0037</v>
      </c>
    </row>
    <row r="22" spans="1:18" ht="12.75">
      <c r="A22" s="13">
        <v>595</v>
      </c>
      <c r="B22" s="14">
        <v>77</v>
      </c>
      <c r="C22" s="14">
        <v>2052</v>
      </c>
      <c r="D22" s="12">
        <v>0.6955</v>
      </c>
      <c r="E22" s="14" t="s">
        <v>70</v>
      </c>
      <c r="F22" s="13">
        <v>0.0026</v>
      </c>
      <c r="G22" s="12">
        <v>1.4647</v>
      </c>
      <c r="H22" s="14" t="s">
        <v>70</v>
      </c>
      <c r="I22" s="13">
        <v>0.0027</v>
      </c>
      <c r="J22" s="12">
        <v>67340</v>
      </c>
      <c r="K22" s="14" t="s">
        <v>70</v>
      </c>
      <c r="L22" s="13">
        <v>341</v>
      </c>
      <c r="M22" s="12">
        <v>67317</v>
      </c>
      <c r="N22" s="14" t="s">
        <v>70</v>
      </c>
      <c r="O22" s="13">
        <v>378</v>
      </c>
      <c r="P22" s="12">
        <v>1.5624</v>
      </c>
      <c r="Q22" s="14" t="s">
        <v>70</v>
      </c>
      <c r="R22" s="13">
        <v>0.003</v>
      </c>
    </row>
    <row r="23" spans="1:18" ht="12.75">
      <c r="A23" s="13">
        <v>627</v>
      </c>
      <c r="B23" s="14">
        <v>168</v>
      </c>
      <c r="C23" s="14">
        <v>711</v>
      </c>
      <c r="D23" s="12">
        <v>0.7186</v>
      </c>
      <c r="E23" s="14" t="s">
        <v>70</v>
      </c>
      <c r="F23" s="13">
        <v>0.0035</v>
      </c>
      <c r="G23" s="12">
        <v>1.4265</v>
      </c>
      <c r="H23" s="14" t="s">
        <v>70</v>
      </c>
      <c r="I23" s="13">
        <v>0.0037</v>
      </c>
      <c r="J23" s="12">
        <v>73080</v>
      </c>
      <c r="K23" s="14" t="s">
        <v>70</v>
      </c>
      <c r="L23" s="13">
        <v>506</v>
      </c>
      <c r="M23" s="12">
        <v>73018</v>
      </c>
      <c r="N23" s="14" t="s">
        <v>70</v>
      </c>
      <c r="O23" s="13">
        <v>574</v>
      </c>
      <c r="P23" s="12">
        <v>1.5246</v>
      </c>
      <c r="Q23" s="14" t="s">
        <v>70</v>
      </c>
      <c r="R23" s="13">
        <v>0.0042</v>
      </c>
    </row>
    <row r="25" ht="12.75">
      <c r="A25" s="5" t="s">
        <v>83</v>
      </c>
    </row>
    <row r="26" ht="12.75">
      <c r="A26" s="5" t="s">
        <v>84</v>
      </c>
    </row>
    <row r="27" ht="12.75">
      <c r="A27" s="5" t="s">
        <v>85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/>
    </row>
    <row r="34" ht="12.75">
      <c r="A34" t="s">
        <v>91</v>
      </c>
    </row>
    <row r="35" ht="12.75">
      <c r="A35" t="s">
        <v>92</v>
      </c>
    </row>
    <row r="36" ht="12.75">
      <c r="A36" t="s">
        <v>93</v>
      </c>
    </row>
    <row r="37" ht="12.75">
      <c r="A37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5" customWidth="1"/>
    <col min="2" max="2" width="9.7109375" style="11" customWidth="1"/>
    <col min="3" max="7" width="11.7109375" style="11" customWidth="1"/>
  </cols>
  <sheetData>
    <row r="1" spans="1:7" ht="12.75">
      <c r="A1" s="1" t="s">
        <v>11</v>
      </c>
      <c r="B1" s="6"/>
      <c r="C1" s="6"/>
      <c r="D1" s="6"/>
      <c r="E1" s="6"/>
      <c r="F1" s="6"/>
      <c r="G1" s="6"/>
    </row>
    <row r="2" spans="1:7" ht="12.75">
      <c r="A2" s="1" t="s">
        <v>10</v>
      </c>
      <c r="B2" s="6"/>
      <c r="C2" s="6"/>
      <c r="D2" s="6"/>
      <c r="E2" s="6"/>
      <c r="F2" s="6"/>
      <c r="G2" s="6"/>
    </row>
    <row r="3" spans="1:7" ht="12.75">
      <c r="A3" s="1" t="s">
        <v>9</v>
      </c>
      <c r="B3" s="6"/>
      <c r="C3" s="6"/>
      <c r="D3" s="6"/>
      <c r="E3" s="6"/>
      <c r="F3" s="6"/>
      <c r="G3" s="6"/>
    </row>
    <row r="4" spans="1:7" ht="12.75">
      <c r="A4" s="1" t="s">
        <v>8</v>
      </c>
      <c r="B4" s="6"/>
      <c r="C4" s="6"/>
      <c r="D4" s="6"/>
      <c r="E4" s="6"/>
      <c r="F4" s="6"/>
      <c r="G4" s="6"/>
    </row>
    <row r="5" spans="1:7" ht="12.75">
      <c r="A5" s="1"/>
      <c r="B5" s="6"/>
      <c r="C5" s="6"/>
      <c r="D5" s="6"/>
      <c r="E5" s="6"/>
      <c r="F5" s="6"/>
      <c r="G5" s="6"/>
    </row>
    <row r="6" spans="1:7" ht="12.75">
      <c r="A6" s="2"/>
      <c r="B6" s="7" t="s">
        <v>7</v>
      </c>
      <c r="C6" s="7" t="s">
        <v>6</v>
      </c>
      <c r="D6" s="7" t="s">
        <v>12</v>
      </c>
      <c r="E6" s="7" t="s">
        <v>12</v>
      </c>
      <c r="F6" s="7" t="s">
        <v>13</v>
      </c>
      <c r="G6" s="7" t="s">
        <v>13</v>
      </c>
    </row>
    <row r="7" spans="1:7" ht="12.75">
      <c r="A7" s="3" t="s">
        <v>5</v>
      </c>
      <c r="B7" s="8" t="s">
        <v>4</v>
      </c>
      <c r="C7" s="8" t="s">
        <v>3</v>
      </c>
      <c r="D7" s="8" t="s">
        <v>2</v>
      </c>
      <c r="E7" s="8" t="s">
        <v>1</v>
      </c>
      <c r="F7" s="8" t="s">
        <v>2</v>
      </c>
      <c r="G7" s="8" t="s">
        <v>1</v>
      </c>
    </row>
    <row r="8" spans="1:7" ht="12.75">
      <c r="A8" s="4" t="s">
        <v>0</v>
      </c>
      <c r="B8" s="9">
        <f>1/9</f>
        <v>0.1111111111111111</v>
      </c>
      <c r="C8" s="10">
        <v>11.374465949820786</v>
      </c>
      <c r="D8" s="6">
        <v>-5.55</v>
      </c>
      <c r="E8" s="6">
        <v>-9999</v>
      </c>
      <c r="F8" s="6">
        <v>-2.37</v>
      </c>
      <c r="G8" s="6">
        <v>-9999</v>
      </c>
    </row>
    <row r="9" spans="1:7" ht="12.75">
      <c r="A9" s="4" t="s">
        <v>0</v>
      </c>
      <c r="B9" s="9">
        <v>1</v>
      </c>
      <c r="C9" s="10">
        <v>11.409419354838708</v>
      </c>
      <c r="D9" s="9">
        <v>-4.107</v>
      </c>
      <c r="E9" s="6">
        <v>-9999</v>
      </c>
      <c r="F9" s="9">
        <v>-2.114</v>
      </c>
      <c r="G9" s="6">
        <v>-9999</v>
      </c>
    </row>
    <row r="10" spans="1:7" ht="12.75">
      <c r="A10" s="4" t="s">
        <v>0</v>
      </c>
      <c r="B10" s="9">
        <f>2+(1/9)</f>
        <v>2.111111111111111</v>
      </c>
      <c r="C10" s="10">
        <v>11.45311111111111</v>
      </c>
      <c r="D10" s="9">
        <v>-4.22</v>
      </c>
      <c r="E10" s="9">
        <f aca="true" t="shared" si="0" ref="E10:E73">AVERAGE(D8:D12)</f>
        <v>-4.654999999999999</v>
      </c>
      <c r="F10" s="9">
        <v>-2.05</v>
      </c>
      <c r="G10" s="9">
        <f aca="true" t="shared" si="1" ref="G10:G73">AVERAGE(F8:F12)</f>
        <v>-2.363</v>
      </c>
    </row>
    <row r="11" spans="1:7" ht="12.75">
      <c r="A11" s="4" t="s">
        <v>0</v>
      </c>
      <c r="B11" s="9">
        <v>3</v>
      </c>
      <c r="C11" s="10">
        <v>11.48806451612903</v>
      </c>
      <c r="D11" s="9">
        <v>-4.888</v>
      </c>
      <c r="E11" s="9">
        <f t="shared" si="0"/>
        <v>-4.792</v>
      </c>
      <c r="F11" s="9">
        <v>-3.221</v>
      </c>
      <c r="G11" s="9">
        <f t="shared" si="1"/>
        <v>-2.3846</v>
      </c>
    </row>
    <row r="12" spans="1:7" ht="12.75">
      <c r="A12" s="4" t="s">
        <v>0</v>
      </c>
      <c r="B12" s="9">
        <f>4+(1/9)</f>
        <v>4.111111111111111</v>
      </c>
      <c r="C12" s="10">
        <v>11.531756272401433</v>
      </c>
      <c r="D12" s="9">
        <v>-4.51</v>
      </c>
      <c r="E12" s="9">
        <f t="shared" si="0"/>
        <v>-4.9026000000000005</v>
      </c>
      <c r="F12" s="9">
        <v>-2.06</v>
      </c>
      <c r="G12" s="9">
        <f t="shared" si="1"/>
        <v>-2.3918</v>
      </c>
    </row>
    <row r="13" spans="1:7" ht="12.75">
      <c r="A13" s="4" t="s">
        <v>0</v>
      </c>
      <c r="B13" s="9">
        <v>5</v>
      </c>
      <c r="C13" s="10">
        <v>11.566709677419354</v>
      </c>
      <c r="D13" s="9">
        <v>-6.235</v>
      </c>
      <c r="E13" s="9">
        <f t="shared" si="0"/>
        <v>-5.07</v>
      </c>
      <c r="F13" s="9">
        <v>-2.478</v>
      </c>
      <c r="G13" s="9">
        <f t="shared" si="1"/>
        <v>-2.3872</v>
      </c>
    </row>
    <row r="14" spans="1:7" ht="12.75">
      <c r="A14" s="4" t="s">
        <v>0</v>
      </c>
      <c r="B14" s="9">
        <f>6+(1/9)</f>
        <v>6.111111111111111</v>
      </c>
      <c r="C14" s="10">
        <v>11.610401433691756</v>
      </c>
      <c r="D14" s="9">
        <v>-4.66</v>
      </c>
      <c r="E14" s="9">
        <f t="shared" si="0"/>
        <v>-5.056400000000001</v>
      </c>
      <c r="F14" s="9">
        <v>-2.15</v>
      </c>
      <c r="G14" s="9">
        <f t="shared" si="1"/>
        <v>-2.141</v>
      </c>
    </row>
    <row r="15" spans="1:7" ht="12.75">
      <c r="A15" s="4" t="s">
        <v>0</v>
      </c>
      <c r="B15" s="9">
        <v>7</v>
      </c>
      <c r="C15" s="10">
        <v>11.645354838709677</v>
      </c>
      <c r="D15" s="9">
        <v>-5.057</v>
      </c>
      <c r="E15" s="9">
        <f t="shared" si="0"/>
        <v>-5.3092</v>
      </c>
      <c r="F15" s="9">
        <v>-2.027</v>
      </c>
      <c r="G15" s="9">
        <f t="shared" si="1"/>
        <v>-2.2299999999999995</v>
      </c>
    </row>
    <row r="16" spans="1:7" ht="12.75">
      <c r="A16" s="4" t="s">
        <v>0</v>
      </c>
      <c r="B16" s="9">
        <f>8+(1/9)</f>
        <v>8.11111111111111</v>
      </c>
      <c r="C16" s="10">
        <v>11.689046594982079</v>
      </c>
      <c r="D16" s="9">
        <v>-4.82</v>
      </c>
      <c r="E16" s="9">
        <f t="shared" si="0"/>
        <v>-5.2062</v>
      </c>
      <c r="F16" s="9">
        <v>-1.99</v>
      </c>
      <c r="G16" s="9">
        <f t="shared" si="1"/>
        <v>-2.2024</v>
      </c>
    </row>
    <row r="17" spans="1:7" ht="12.75">
      <c r="A17" s="4" t="s">
        <v>0</v>
      </c>
      <c r="B17" s="9">
        <v>9</v>
      </c>
      <c r="C17" s="10">
        <v>11.724</v>
      </c>
      <c r="D17" s="9">
        <v>-5.774</v>
      </c>
      <c r="E17" s="9">
        <f t="shared" si="0"/>
        <v>-5.233199999999999</v>
      </c>
      <c r="F17" s="9">
        <v>-2.505</v>
      </c>
      <c r="G17" s="9">
        <f t="shared" si="1"/>
        <v>-2.2552</v>
      </c>
    </row>
    <row r="18" spans="1:7" ht="12.75">
      <c r="A18" s="4" t="s">
        <v>0</v>
      </c>
      <c r="B18" s="9">
        <f>10+(1/9)</f>
        <v>10.11111111111111</v>
      </c>
      <c r="C18" s="10">
        <v>11.767691756272402</v>
      </c>
      <c r="D18" s="9">
        <v>-5.72</v>
      </c>
      <c r="E18" s="9">
        <f t="shared" si="0"/>
        <v>-5.4338</v>
      </c>
      <c r="F18" s="9">
        <v>-2.34</v>
      </c>
      <c r="G18" s="9">
        <f t="shared" si="1"/>
        <v>-2.3738</v>
      </c>
    </row>
    <row r="19" spans="1:7" ht="12.75">
      <c r="A19" s="4" t="s">
        <v>0</v>
      </c>
      <c r="B19" s="9">
        <v>11</v>
      </c>
      <c r="C19" s="10">
        <v>11.802645161290323</v>
      </c>
      <c r="D19" s="9">
        <v>-4.795</v>
      </c>
      <c r="E19" s="9">
        <f t="shared" si="0"/>
        <v>-5.8476</v>
      </c>
      <c r="F19" s="9">
        <v>-2.414</v>
      </c>
      <c r="G19" s="9">
        <f t="shared" si="1"/>
        <v>-2.5422000000000002</v>
      </c>
    </row>
    <row r="20" spans="1:7" ht="12.75">
      <c r="A20" s="4" t="s">
        <v>0</v>
      </c>
      <c r="B20" s="9">
        <f>12+(1/9)</f>
        <v>12.11111111111111</v>
      </c>
      <c r="C20" s="10">
        <v>11.846336917562725</v>
      </c>
      <c r="D20" s="9">
        <v>-6.06</v>
      </c>
      <c r="E20" s="9">
        <f t="shared" si="0"/>
        <v>-5.9608</v>
      </c>
      <c r="F20" s="9">
        <v>-2.62</v>
      </c>
      <c r="G20" s="9">
        <f t="shared" si="1"/>
        <v>-2.5751999999999997</v>
      </c>
    </row>
    <row r="21" spans="1:7" ht="12.75">
      <c r="A21" s="4" t="s">
        <v>0</v>
      </c>
      <c r="B21" s="9">
        <v>13</v>
      </c>
      <c r="C21" s="10">
        <v>11.881290322580647</v>
      </c>
      <c r="D21" s="9">
        <v>-6.889</v>
      </c>
      <c r="E21" s="9">
        <f t="shared" si="0"/>
        <v>-6.2414000000000005</v>
      </c>
      <c r="F21" s="9">
        <v>-2.832</v>
      </c>
      <c r="G21" s="9">
        <f t="shared" si="1"/>
        <v>-2.688</v>
      </c>
    </row>
    <row r="22" spans="1:7" ht="12.75">
      <c r="A22" s="4" t="s">
        <v>0</v>
      </c>
      <c r="B22" s="9">
        <f>14+(1/9)</f>
        <v>14.11111111111111</v>
      </c>
      <c r="C22" s="10">
        <v>11.924982078853049</v>
      </c>
      <c r="D22" s="9">
        <v>-6.34</v>
      </c>
      <c r="E22" s="9">
        <f t="shared" si="0"/>
        <v>-6.826400000000001</v>
      </c>
      <c r="F22" s="9">
        <v>-2.67</v>
      </c>
      <c r="G22" s="9">
        <f t="shared" si="1"/>
        <v>-2.7972</v>
      </c>
    </row>
    <row r="23" spans="1:7" ht="12.75">
      <c r="A23" s="4" t="s">
        <v>0</v>
      </c>
      <c r="B23" s="9">
        <v>15</v>
      </c>
      <c r="C23" s="10">
        <v>11.95993548387097</v>
      </c>
      <c r="D23" s="9">
        <v>-7.123</v>
      </c>
      <c r="E23" s="9">
        <f t="shared" si="0"/>
        <v>-7.0974</v>
      </c>
      <c r="F23" s="9">
        <v>-2.904</v>
      </c>
      <c r="G23" s="9">
        <f t="shared" si="1"/>
        <v>-2.8464</v>
      </c>
    </row>
    <row r="24" spans="1:7" ht="12.75">
      <c r="A24" s="4" t="s">
        <v>0</v>
      </c>
      <c r="B24" s="9">
        <f>16+(1/9)</f>
        <v>16.11111111111111</v>
      </c>
      <c r="C24" s="10">
        <v>12.003627240143372</v>
      </c>
      <c r="D24" s="9">
        <v>-7.72</v>
      </c>
      <c r="E24" s="9">
        <f t="shared" si="0"/>
        <v>-6.8256</v>
      </c>
      <c r="F24" s="9">
        <v>-2.96</v>
      </c>
      <c r="G24" s="9">
        <f t="shared" si="1"/>
        <v>-2.7019999999999995</v>
      </c>
    </row>
    <row r="25" spans="1:7" ht="12.75">
      <c r="A25" s="4" t="s">
        <v>0</v>
      </c>
      <c r="B25" s="9">
        <v>17</v>
      </c>
      <c r="C25" s="10">
        <v>12.038580645161293</v>
      </c>
      <c r="D25" s="9">
        <v>-7.415</v>
      </c>
      <c r="E25" s="9">
        <f t="shared" si="0"/>
        <v>-6.6806</v>
      </c>
      <c r="F25" s="9">
        <v>-2.866</v>
      </c>
      <c r="G25" s="9">
        <f t="shared" si="1"/>
        <v>-2.647</v>
      </c>
    </row>
    <row r="26" spans="1:7" ht="12.75">
      <c r="A26" s="4" t="s">
        <v>0</v>
      </c>
      <c r="B26" s="9">
        <f>18+(1/9)</f>
        <v>18.11111111111111</v>
      </c>
      <c r="C26" s="10">
        <v>12.082272401433695</v>
      </c>
      <c r="D26" s="9">
        <v>-5.53</v>
      </c>
      <c r="E26" s="9">
        <f t="shared" si="0"/>
        <v>-6.5200000000000005</v>
      </c>
      <c r="F26" s="9">
        <v>-2.11</v>
      </c>
      <c r="G26" s="9">
        <f t="shared" si="1"/>
        <v>-2.5682</v>
      </c>
    </row>
    <row r="27" spans="1:7" ht="12.75">
      <c r="A27" s="4" t="s">
        <v>0</v>
      </c>
      <c r="B27" s="9">
        <v>19</v>
      </c>
      <c r="C27" s="10">
        <v>12.117225806451616</v>
      </c>
      <c r="D27" s="9">
        <v>-5.615</v>
      </c>
      <c r="E27" s="9">
        <f t="shared" si="0"/>
        <v>-5.9430000000000005</v>
      </c>
      <c r="F27" s="9">
        <v>-2.395</v>
      </c>
      <c r="G27" s="9">
        <f t="shared" si="1"/>
        <v>-2.3986</v>
      </c>
    </row>
    <row r="28" spans="1:7" ht="12.75">
      <c r="A28" s="4" t="s">
        <v>0</v>
      </c>
      <c r="B28" s="9">
        <f>20+(1/9)</f>
        <v>20.11111111111111</v>
      </c>
      <c r="C28" s="10">
        <v>12.160917562724018</v>
      </c>
      <c r="D28" s="9">
        <v>-6.32</v>
      </c>
      <c r="E28" s="9">
        <f t="shared" si="0"/>
        <v>-5.55</v>
      </c>
      <c r="F28" s="9">
        <v>-2.51</v>
      </c>
      <c r="G28" s="9">
        <f t="shared" si="1"/>
        <v>-2.3153999999999995</v>
      </c>
    </row>
    <row r="29" spans="1:7" ht="12.75">
      <c r="A29" s="4" t="s">
        <v>0</v>
      </c>
      <c r="B29" s="9">
        <v>21</v>
      </c>
      <c r="C29" s="10">
        <v>12.19587096774194</v>
      </c>
      <c r="D29" s="9">
        <v>-4.835</v>
      </c>
      <c r="E29" s="9">
        <f t="shared" si="0"/>
        <v>-5.5756</v>
      </c>
      <c r="F29" s="9">
        <v>-2.112</v>
      </c>
      <c r="G29" s="9">
        <f t="shared" si="1"/>
        <v>-2.3863999999999996</v>
      </c>
    </row>
    <row r="30" spans="1:7" ht="12.75">
      <c r="A30" s="4" t="s">
        <v>0</v>
      </c>
      <c r="B30" s="9">
        <f>22+(1/9)</f>
        <v>22.11111111111111</v>
      </c>
      <c r="C30" s="10">
        <v>12.239562724014341</v>
      </c>
      <c r="D30" s="9">
        <v>-5.45</v>
      </c>
      <c r="E30" s="9">
        <f t="shared" si="0"/>
        <v>-5.7186</v>
      </c>
      <c r="F30" s="9">
        <v>-2.45</v>
      </c>
      <c r="G30" s="9">
        <f t="shared" si="1"/>
        <v>-2.5454</v>
      </c>
    </row>
    <row r="31" spans="1:7" ht="12.75">
      <c r="A31" s="4" t="s">
        <v>0</v>
      </c>
      <c r="B31" s="9">
        <v>23</v>
      </c>
      <c r="C31" s="10">
        <v>12.274516129032262</v>
      </c>
      <c r="D31" s="9">
        <v>-5.658</v>
      </c>
      <c r="E31" s="9">
        <f t="shared" si="0"/>
        <v>-5.257600000000001</v>
      </c>
      <c r="F31" s="9">
        <v>-2.465</v>
      </c>
      <c r="G31" s="9">
        <f t="shared" si="1"/>
        <v>-2.4578</v>
      </c>
    </row>
    <row r="32" spans="1:7" ht="12.75">
      <c r="A32" s="4" t="s">
        <v>0</v>
      </c>
      <c r="B32" s="9">
        <f>24+(1/9)</f>
        <v>24.11111111111111</v>
      </c>
      <c r="C32" s="10">
        <v>12.318207885304664</v>
      </c>
      <c r="D32" s="9">
        <v>-6.33</v>
      </c>
      <c r="E32" s="9">
        <f t="shared" si="0"/>
        <v>-5.4026000000000005</v>
      </c>
      <c r="F32" s="9">
        <v>-3.19</v>
      </c>
      <c r="G32" s="9">
        <f t="shared" si="1"/>
        <v>-2.6054</v>
      </c>
    </row>
    <row r="33" spans="1:7" ht="12.75">
      <c r="A33" s="4" t="s">
        <v>0</v>
      </c>
      <c r="B33" s="9">
        <v>25</v>
      </c>
      <c r="C33" s="10">
        <v>12.353161290322586</v>
      </c>
      <c r="D33" s="9">
        <v>-4.015</v>
      </c>
      <c r="E33" s="9">
        <f t="shared" si="0"/>
        <v>-5.5262</v>
      </c>
      <c r="F33" s="9">
        <v>-2.072</v>
      </c>
      <c r="G33" s="9">
        <f t="shared" si="1"/>
        <v>-2.6558</v>
      </c>
    </row>
    <row r="34" spans="1:7" ht="12.75">
      <c r="A34" s="4" t="s">
        <v>0</v>
      </c>
      <c r="B34" s="9">
        <f>26+(1/9)</f>
        <v>26.11111111111111</v>
      </c>
      <c r="C34" s="10">
        <v>12.396853046594988</v>
      </c>
      <c r="D34" s="9">
        <v>-5.56</v>
      </c>
      <c r="E34" s="9">
        <f t="shared" si="0"/>
        <v>-5.2585999999999995</v>
      </c>
      <c r="F34" s="9">
        <v>-2.85</v>
      </c>
      <c r="G34" s="9">
        <f t="shared" si="1"/>
        <v>-2.6048</v>
      </c>
    </row>
    <row r="35" spans="1:7" ht="12.75">
      <c r="A35" s="4" t="s">
        <v>0</v>
      </c>
      <c r="B35" s="9">
        <v>27</v>
      </c>
      <c r="C35" s="10">
        <v>12.431806451612909</v>
      </c>
      <c r="D35" s="9">
        <v>-6.068</v>
      </c>
      <c r="E35" s="9">
        <f t="shared" si="0"/>
        <v>-4.8498</v>
      </c>
      <c r="F35" s="9">
        <v>-2.702</v>
      </c>
      <c r="G35" s="9">
        <f t="shared" si="1"/>
        <v>-2.4248</v>
      </c>
    </row>
    <row r="36" spans="1:7" ht="12.75">
      <c r="A36" s="4" t="s">
        <v>0</v>
      </c>
      <c r="B36" s="9">
        <f>28+(1/9)</f>
        <v>28.11111111111111</v>
      </c>
      <c r="C36" s="10">
        <v>12.47549820788531</v>
      </c>
      <c r="D36" s="9">
        <v>-4.32</v>
      </c>
      <c r="E36" s="9">
        <f t="shared" si="0"/>
        <v>-5.0628</v>
      </c>
      <c r="F36" s="9">
        <v>-2.21</v>
      </c>
      <c r="G36" s="9">
        <f t="shared" si="1"/>
        <v>-2.7123999999999997</v>
      </c>
    </row>
    <row r="37" spans="1:7" ht="12.75">
      <c r="A37" s="4" t="s">
        <v>0</v>
      </c>
      <c r="B37" s="9">
        <v>29</v>
      </c>
      <c r="C37" s="10">
        <v>12.510451612903232</v>
      </c>
      <c r="D37" s="9">
        <v>-4.286</v>
      </c>
      <c r="E37" s="9">
        <f t="shared" si="0"/>
        <v>-5.018599999999999</v>
      </c>
      <c r="F37" s="9">
        <v>-2.29</v>
      </c>
      <c r="G37" s="9">
        <f t="shared" si="1"/>
        <v>-2.7374</v>
      </c>
    </row>
    <row r="38" spans="1:7" ht="12.75">
      <c r="A38" s="4" t="s">
        <v>0</v>
      </c>
      <c r="B38" s="9">
        <f>30+(1/9)</f>
        <v>30.11111111111111</v>
      </c>
      <c r="C38" s="10">
        <v>12.554143369175634</v>
      </c>
      <c r="D38" s="9">
        <v>-5.08</v>
      </c>
      <c r="E38" s="9">
        <f t="shared" si="0"/>
        <v>-4.869</v>
      </c>
      <c r="F38" s="9">
        <v>-3.51</v>
      </c>
      <c r="G38" s="9">
        <f t="shared" si="1"/>
        <v>-2.775</v>
      </c>
    </row>
    <row r="39" spans="1:7" ht="12.75">
      <c r="A39" s="4" t="s">
        <v>0</v>
      </c>
      <c r="B39" s="9">
        <v>31</v>
      </c>
      <c r="C39" s="10">
        <v>12.589096774193555</v>
      </c>
      <c r="D39" s="9">
        <v>-5.339</v>
      </c>
      <c r="E39" s="9">
        <f t="shared" si="0"/>
        <v>-5.1806</v>
      </c>
      <c r="F39" s="9">
        <v>-2.975</v>
      </c>
      <c r="G39" s="9">
        <f t="shared" si="1"/>
        <v>-2.873</v>
      </c>
    </row>
    <row r="40" spans="1:7" ht="12.75">
      <c r="A40" s="4" t="s">
        <v>0</v>
      </c>
      <c r="B40" s="9">
        <f>32+(1/9)</f>
        <v>32.111111111111114</v>
      </c>
      <c r="C40" s="10">
        <v>12.632788530465957</v>
      </c>
      <c r="D40" s="9">
        <v>-5.32</v>
      </c>
      <c r="E40" s="9">
        <f t="shared" si="0"/>
        <v>-5.2334000000000005</v>
      </c>
      <c r="F40" s="9">
        <v>-2.89</v>
      </c>
      <c r="G40" s="9">
        <f t="shared" si="1"/>
        <v>-2.863</v>
      </c>
    </row>
    <row r="41" spans="1:7" ht="12.75">
      <c r="A41" s="4" t="s">
        <v>0</v>
      </c>
      <c r="B41" s="9">
        <v>33</v>
      </c>
      <c r="C41" s="10">
        <v>12.667741935483878</v>
      </c>
      <c r="D41" s="9">
        <v>-5.878</v>
      </c>
      <c r="E41" s="9">
        <f t="shared" si="0"/>
        <v>-5.2104</v>
      </c>
      <c r="F41" s="9">
        <v>-2.7</v>
      </c>
      <c r="G41" s="9">
        <f t="shared" si="1"/>
        <v>-2.7234000000000003</v>
      </c>
    </row>
    <row r="42" spans="1:7" ht="12.75">
      <c r="A42" s="4" t="s">
        <v>0</v>
      </c>
      <c r="B42" s="9">
        <f>34+(1/9)</f>
        <v>34.111111111111114</v>
      </c>
      <c r="C42" s="10">
        <v>12.71143369175628</v>
      </c>
      <c r="D42" s="9">
        <v>-4.55</v>
      </c>
      <c r="E42" s="9">
        <f t="shared" si="0"/>
        <v>-5.4786</v>
      </c>
      <c r="F42" s="9">
        <v>-2.24</v>
      </c>
      <c r="G42" s="9">
        <f t="shared" si="1"/>
        <v>-2.7464</v>
      </c>
    </row>
    <row r="43" spans="1:7" ht="12.75">
      <c r="A43" s="4" t="s">
        <v>0</v>
      </c>
      <c r="B43" s="9">
        <v>35</v>
      </c>
      <c r="C43" s="10">
        <v>12.746387096774201</v>
      </c>
      <c r="D43" s="9">
        <v>-4.965</v>
      </c>
      <c r="E43" s="9">
        <f t="shared" si="0"/>
        <v>-5.8894</v>
      </c>
      <c r="F43" s="9">
        <v>-2.812</v>
      </c>
      <c r="G43" s="9">
        <f t="shared" si="1"/>
        <v>-2.8216</v>
      </c>
    </row>
    <row r="44" spans="1:7" ht="12.75">
      <c r="A44" s="4" t="s">
        <v>0</v>
      </c>
      <c r="B44" s="9">
        <f>36+(1/9)</f>
        <v>36.111111111111114</v>
      </c>
      <c r="C44" s="10">
        <v>12.790078853046603</v>
      </c>
      <c r="D44" s="9">
        <v>-6.68</v>
      </c>
      <c r="E44" s="9">
        <f t="shared" si="0"/>
        <v>-6.1298</v>
      </c>
      <c r="F44" s="9">
        <v>-3.09</v>
      </c>
      <c r="G44" s="9">
        <f t="shared" si="1"/>
        <v>-3.0195999999999996</v>
      </c>
    </row>
    <row r="45" spans="1:7" ht="12.75">
      <c r="A45" s="4" t="s">
        <v>0</v>
      </c>
      <c r="B45" s="9">
        <v>37</v>
      </c>
      <c r="C45" s="10">
        <v>12.825032258064525</v>
      </c>
      <c r="D45" s="9">
        <v>-7.374</v>
      </c>
      <c r="E45" s="9">
        <f t="shared" si="0"/>
        <v>-6.495399999999999</v>
      </c>
      <c r="F45" s="9">
        <v>-3.266</v>
      </c>
      <c r="G45" s="9">
        <f t="shared" si="1"/>
        <v>-3.1807999999999996</v>
      </c>
    </row>
    <row r="46" spans="1:7" ht="12.75">
      <c r="A46" s="4" t="s">
        <v>0</v>
      </c>
      <c r="B46" s="9">
        <f>38+(1/9)</f>
        <v>38.111111111111114</v>
      </c>
      <c r="C46" s="10">
        <v>12.868724014336927</v>
      </c>
      <c r="D46" s="9">
        <v>-7.08</v>
      </c>
      <c r="E46" s="9">
        <f t="shared" si="0"/>
        <v>-6.548400000000001</v>
      </c>
      <c r="F46" s="9">
        <v>-3.69</v>
      </c>
      <c r="G46" s="9">
        <f t="shared" si="1"/>
        <v>-3.1083999999999996</v>
      </c>
    </row>
    <row r="47" spans="1:7" ht="12.75">
      <c r="A47" s="4" t="s">
        <v>0</v>
      </c>
      <c r="B47" s="9">
        <v>39</v>
      </c>
      <c r="C47" s="10">
        <v>12.903677419354848</v>
      </c>
      <c r="D47" s="9">
        <v>-6.378</v>
      </c>
      <c r="E47" s="9">
        <f t="shared" si="0"/>
        <v>-6.355200000000001</v>
      </c>
      <c r="F47" s="9">
        <v>-3.046</v>
      </c>
      <c r="G47" s="9">
        <f t="shared" si="1"/>
        <v>-3.0067999999999997</v>
      </c>
    </row>
    <row r="48" spans="1:7" ht="12.75">
      <c r="A48" s="4" t="s">
        <v>0</v>
      </c>
      <c r="B48" s="9">
        <f>40+(1/9)</f>
        <v>40.111111111111114</v>
      </c>
      <c r="C48" s="10">
        <v>12.94736917562725</v>
      </c>
      <c r="D48" s="9">
        <v>-5.23</v>
      </c>
      <c r="E48" s="9">
        <f t="shared" si="0"/>
        <v>-6.1324</v>
      </c>
      <c r="F48" s="9">
        <v>-2.45</v>
      </c>
      <c r="G48" s="9">
        <f t="shared" si="1"/>
        <v>-2.8476000000000004</v>
      </c>
    </row>
    <row r="49" spans="1:7" ht="12.75">
      <c r="A49" s="4" t="s">
        <v>0</v>
      </c>
      <c r="B49" s="9">
        <v>41</v>
      </c>
      <c r="C49" s="10">
        <v>12.982322580645171</v>
      </c>
      <c r="D49" s="9">
        <v>-5.714</v>
      </c>
      <c r="E49" s="9">
        <f t="shared" si="0"/>
        <v>-6.0226</v>
      </c>
      <c r="F49" s="9">
        <v>-2.582</v>
      </c>
      <c r="G49" s="9">
        <f t="shared" si="1"/>
        <v>-2.6648</v>
      </c>
    </row>
    <row r="50" spans="1:7" ht="12.75">
      <c r="A50" s="4" t="s">
        <v>0</v>
      </c>
      <c r="B50" s="9">
        <f>42+(1/9)</f>
        <v>42.111111111111114</v>
      </c>
      <c r="C50" s="10">
        <v>13.026014336917573</v>
      </c>
      <c r="D50" s="9">
        <v>-6.26</v>
      </c>
      <c r="E50" s="9">
        <f t="shared" si="0"/>
        <v>-6.183</v>
      </c>
      <c r="F50" s="9">
        <v>-2.47</v>
      </c>
      <c r="G50" s="9">
        <f t="shared" si="1"/>
        <v>-2.7096</v>
      </c>
    </row>
    <row r="51" spans="1:7" ht="12.75">
      <c r="A51" s="4" t="s">
        <v>0</v>
      </c>
      <c r="B51" s="9">
        <v>43</v>
      </c>
      <c r="C51" s="10">
        <v>13.060967741935494</v>
      </c>
      <c r="D51" s="9">
        <v>-6.531</v>
      </c>
      <c r="E51" s="9">
        <f t="shared" si="0"/>
        <v>-6.5652</v>
      </c>
      <c r="F51" s="9">
        <v>-2.776</v>
      </c>
      <c r="G51" s="9">
        <f t="shared" si="1"/>
        <v>-2.819</v>
      </c>
    </row>
    <row r="52" spans="1:7" ht="12.75">
      <c r="A52" s="4" t="s">
        <v>0</v>
      </c>
      <c r="B52" s="9">
        <f>44+(1/9)</f>
        <v>44.111111111111114</v>
      </c>
      <c r="C52" s="10">
        <v>13.104659498207896</v>
      </c>
      <c r="D52" s="9">
        <v>-7.18</v>
      </c>
      <c r="E52" s="9">
        <f t="shared" si="0"/>
        <v>-6.8944</v>
      </c>
      <c r="F52" s="9">
        <v>-3.27</v>
      </c>
      <c r="G52" s="9">
        <f t="shared" si="1"/>
        <v>-2.9826</v>
      </c>
    </row>
    <row r="53" spans="1:7" ht="12.75">
      <c r="A53" s="4" t="s">
        <v>0</v>
      </c>
      <c r="B53" s="9">
        <v>45</v>
      </c>
      <c r="C53" s="10">
        <v>13.139612903225817</v>
      </c>
      <c r="D53" s="9">
        <v>-7.141</v>
      </c>
      <c r="E53" s="9">
        <f t="shared" si="0"/>
        <v>-7.0812</v>
      </c>
      <c r="F53" s="9">
        <v>-2.997</v>
      </c>
      <c r="G53" s="9">
        <f t="shared" si="1"/>
        <v>-3.0949999999999998</v>
      </c>
    </row>
    <row r="54" spans="1:7" ht="12.75">
      <c r="A54" s="4" t="s">
        <v>0</v>
      </c>
      <c r="B54" s="9">
        <f>46+(1/9)</f>
        <v>46.111111111111114</v>
      </c>
      <c r="C54" s="10">
        <v>13.18330465949822</v>
      </c>
      <c r="D54" s="9">
        <v>-7.36</v>
      </c>
      <c r="E54" s="9">
        <f t="shared" si="0"/>
        <v>-7.241</v>
      </c>
      <c r="F54" s="9">
        <v>-3.4</v>
      </c>
      <c r="G54" s="9">
        <f t="shared" si="1"/>
        <v>-3.1458</v>
      </c>
    </row>
    <row r="55" spans="1:7" ht="12.75">
      <c r="A55" s="4" t="s">
        <v>0</v>
      </c>
      <c r="B55" s="9">
        <v>47</v>
      </c>
      <c r="C55" s="10">
        <v>13.21825806451614</v>
      </c>
      <c r="D55" s="9">
        <v>-7.194</v>
      </c>
      <c r="E55" s="9">
        <f t="shared" si="0"/>
        <v>-7.260599999999999</v>
      </c>
      <c r="F55" s="9">
        <v>-3.032</v>
      </c>
      <c r="G55" s="9">
        <f t="shared" si="1"/>
        <v>-3.122</v>
      </c>
    </row>
    <row r="56" spans="1:7" ht="12.75">
      <c r="A56" s="4" t="s">
        <v>0</v>
      </c>
      <c r="B56" s="9">
        <f>48+(1/9)</f>
        <v>48.111111111111114</v>
      </c>
      <c r="C56" s="10">
        <v>13.261949820788542</v>
      </c>
      <c r="D56" s="9">
        <v>-7.33</v>
      </c>
      <c r="E56" s="9">
        <f t="shared" si="0"/>
        <v>-7.3304</v>
      </c>
      <c r="F56" s="9">
        <v>-3.03</v>
      </c>
      <c r="G56" s="9">
        <f t="shared" si="1"/>
        <v>-3.2326</v>
      </c>
    </row>
    <row r="57" spans="1:7" ht="12.75">
      <c r="A57" s="4" t="s">
        <v>0</v>
      </c>
      <c r="B57" s="9">
        <v>49</v>
      </c>
      <c r="C57" s="10">
        <v>13.296903225806464</v>
      </c>
      <c r="D57" s="9">
        <v>-7.278</v>
      </c>
      <c r="E57" s="9">
        <f t="shared" si="0"/>
        <v>-7.3048</v>
      </c>
      <c r="F57" s="9">
        <v>-3.151</v>
      </c>
      <c r="G57" s="9">
        <f t="shared" si="1"/>
        <v>-3.1609999999999996</v>
      </c>
    </row>
    <row r="58" spans="1:7" ht="12.75">
      <c r="A58" s="4" t="s">
        <v>0</v>
      </c>
      <c r="B58" s="9">
        <f>50+(1/9)</f>
        <v>50.111111111111114</v>
      </c>
      <c r="C58" s="10">
        <v>13.340594982078866</v>
      </c>
      <c r="D58" s="9">
        <v>-7.49</v>
      </c>
      <c r="E58" s="9">
        <f t="shared" si="0"/>
        <v>-7.336</v>
      </c>
      <c r="F58" s="9">
        <v>-3.55</v>
      </c>
      <c r="G58" s="9">
        <f t="shared" si="1"/>
        <v>-3.2845999999999997</v>
      </c>
    </row>
    <row r="59" spans="1:7" ht="12.75">
      <c r="A59" s="4" t="s">
        <v>0</v>
      </c>
      <c r="B59" s="9">
        <v>51</v>
      </c>
      <c r="C59" s="10">
        <v>13.375548387096787</v>
      </c>
      <c r="D59" s="9">
        <v>-7.232</v>
      </c>
      <c r="E59" s="9">
        <f t="shared" si="0"/>
        <v>-7.2834</v>
      </c>
      <c r="F59" s="9">
        <v>-3.042</v>
      </c>
      <c r="G59" s="9">
        <f t="shared" si="1"/>
        <v>-3.2946</v>
      </c>
    </row>
    <row r="60" spans="1:7" ht="12.75">
      <c r="A60" s="4" t="s">
        <v>0</v>
      </c>
      <c r="B60" s="9">
        <f>52+(1/9)</f>
        <v>52.111111111111114</v>
      </c>
      <c r="C60" s="10">
        <v>13.419240143369189</v>
      </c>
      <c r="D60" s="9">
        <v>-7.35</v>
      </c>
      <c r="E60" s="9">
        <f t="shared" si="0"/>
        <v>-7.149800000000001</v>
      </c>
      <c r="F60" s="9">
        <v>-3.65</v>
      </c>
      <c r="G60" s="9">
        <f t="shared" si="1"/>
        <v>-3.3524000000000003</v>
      </c>
    </row>
    <row r="61" spans="1:7" ht="12.75">
      <c r="A61" s="4" t="s">
        <v>0</v>
      </c>
      <c r="B61" s="9">
        <v>53</v>
      </c>
      <c r="C61" s="10">
        <v>13.45419354838711</v>
      </c>
      <c r="D61" s="9">
        <v>-7.067</v>
      </c>
      <c r="E61" s="9">
        <f t="shared" si="0"/>
        <v>-7.0922</v>
      </c>
      <c r="F61" s="9">
        <v>-3.08</v>
      </c>
      <c r="G61" s="9">
        <f t="shared" si="1"/>
        <v>-3.2884</v>
      </c>
    </row>
    <row r="62" spans="1:7" ht="12.75">
      <c r="A62" s="4" t="s">
        <v>0</v>
      </c>
      <c r="B62" s="9">
        <f>54+(1/9)</f>
        <v>54.111111111111114</v>
      </c>
      <c r="C62" s="10">
        <v>13.497885304659512</v>
      </c>
      <c r="D62" s="9">
        <v>-6.61</v>
      </c>
      <c r="E62" s="9">
        <f t="shared" si="0"/>
        <v>-7.0638000000000005</v>
      </c>
      <c r="F62" s="9">
        <v>-3.44</v>
      </c>
      <c r="G62" s="9">
        <f t="shared" si="1"/>
        <v>-3.2960000000000003</v>
      </c>
    </row>
    <row r="63" spans="1:7" ht="12.75">
      <c r="A63" s="4" t="s">
        <v>0</v>
      </c>
      <c r="B63" s="9">
        <v>55</v>
      </c>
      <c r="C63" s="10">
        <v>13.532838709677433</v>
      </c>
      <c r="D63" s="9">
        <v>-7.202</v>
      </c>
      <c r="E63" s="9">
        <f t="shared" si="0"/>
        <v>-7.080799999999999</v>
      </c>
      <c r="F63" s="9">
        <v>-3.23</v>
      </c>
      <c r="G63" s="9">
        <f t="shared" si="1"/>
        <v>-3.2299999999999995</v>
      </c>
    </row>
    <row r="64" spans="1:7" ht="12.75">
      <c r="A64" s="4" t="s">
        <v>0</v>
      </c>
      <c r="B64" s="9">
        <f>56+(1/9)</f>
        <v>56.111111111111114</v>
      </c>
      <c r="C64" s="10">
        <v>13.576530465949835</v>
      </c>
      <c r="D64" s="9">
        <v>-7.09</v>
      </c>
      <c r="E64" s="9">
        <f t="shared" si="0"/>
        <v>-7.1213999999999995</v>
      </c>
      <c r="F64" s="9">
        <v>-3.08</v>
      </c>
      <c r="G64" s="9">
        <f t="shared" si="1"/>
        <v>-3.3200000000000003</v>
      </c>
    </row>
    <row r="65" spans="1:7" ht="12.75">
      <c r="A65" s="4" t="s">
        <v>0</v>
      </c>
      <c r="B65" s="9">
        <v>57</v>
      </c>
      <c r="C65" s="10">
        <v>13.611483870967756</v>
      </c>
      <c r="D65" s="9">
        <v>-7.435</v>
      </c>
      <c r="E65" s="9">
        <f t="shared" si="0"/>
        <v>-7.1983999999999995</v>
      </c>
      <c r="F65" s="9">
        <v>-3.32</v>
      </c>
      <c r="G65" s="9">
        <f t="shared" si="1"/>
        <v>-3.2626</v>
      </c>
    </row>
    <row r="66" spans="1:7" ht="12.75">
      <c r="A66" s="4" t="s">
        <v>0</v>
      </c>
      <c r="B66" s="9">
        <f>58+(1/9)</f>
        <v>58.111111111111114</v>
      </c>
      <c r="C66" s="10">
        <v>13.655175627240158</v>
      </c>
      <c r="D66" s="9">
        <v>-7.27</v>
      </c>
      <c r="E66" s="9">
        <f t="shared" si="0"/>
        <v>-7.2700000000000005</v>
      </c>
      <c r="F66" s="9">
        <v>-3.53</v>
      </c>
      <c r="G66" s="9">
        <f t="shared" si="1"/>
        <v>-3.3546</v>
      </c>
    </row>
    <row r="67" spans="1:7" ht="12.75">
      <c r="A67" s="4" t="s">
        <v>0</v>
      </c>
      <c r="B67" s="9">
        <v>59</v>
      </c>
      <c r="C67" s="10">
        <v>13.69012903225808</v>
      </c>
      <c r="D67" s="9">
        <v>-6.995</v>
      </c>
      <c r="E67" s="9">
        <f t="shared" si="0"/>
        <v>-7.2052</v>
      </c>
      <c r="F67" s="9">
        <v>-3.153</v>
      </c>
      <c r="G67" s="9">
        <f t="shared" si="1"/>
        <v>-3.3537999999999997</v>
      </c>
    </row>
    <row r="68" spans="1:7" ht="12.75">
      <c r="A68" s="4" t="s">
        <v>0</v>
      </c>
      <c r="B68" s="9">
        <f>60+(1/9)</f>
        <v>60.111111111111114</v>
      </c>
      <c r="C68" s="10">
        <v>13.733820788530481</v>
      </c>
      <c r="D68" s="9">
        <v>-7.56</v>
      </c>
      <c r="E68" s="9">
        <f t="shared" si="0"/>
        <v>-6.8302000000000005</v>
      </c>
      <c r="F68" s="9">
        <v>-3.69</v>
      </c>
      <c r="G68" s="9">
        <f t="shared" si="1"/>
        <v>-3.2698</v>
      </c>
    </row>
    <row r="69" spans="1:7" ht="12.75">
      <c r="A69" s="4" t="s">
        <v>0</v>
      </c>
      <c r="B69" s="9">
        <v>61</v>
      </c>
      <c r="C69" s="10">
        <v>13.768774193548403</v>
      </c>
      <c r="D69" s="9">
        <v>-6.766</v>
      </c>
      <c r="E69" s="9">
        <f t="shared" si="0"/>
        <v>-6.522399999999999</v>
      </c>
      <c r="F69" s="9">
        <v>-3.076</v>
      </c>
      <c r="G69" s="9">
        <f t="shared" si="1"/>
        <v>-3.1052</v>
      </c>
    </row>
    <row r="70" spans="1:7" ht="12.75">
      <c r="A70" s="4" t="s">
        <v>0</v>
      </c>
      <c r="B70" s="9">
        <f>62+(1/9)</f>
        <v>62.111111111111114</v>
      </c>
      <c r="C70" s="10">
        <v>13.812465949820805</v>
      </c>
      <c r="D70" s="9">
        <v>-5.56</v>
      </c>
      <c r="E70" s="9">
        <f t="shared" si="0"/>
        <v>-6.561399999999999</v>
      </c>
      <c r="F70" s="9">
        <v>-2.9</v>
      </c>
      <c r="G70" s="9">
        <f t="shared" si="1"/>
        <v>-3.1506</v>
      </c>
    </row>
    <row r="71" spans="1:7" ht="12.75">
      <c r="A71" s="4" t="s">
        <v>0</v>
      </c>
      <c r="B71" s="9">
        <v>63</v>
      </c>
      <c r="C71" s="10">
        <v>13.847419354838726</v>
      </c>
      <c r="D71" s="9">
        <v>-5.731</v>
      </c>
      <c r="E71" s="9">
        <f t="shared" si="0"/>
        <v>-6.606</v>
      </c>
      <c r="F71" s="9">
        <v>-2.707</v>
      </c>
      <c r="G71" s="9">
        <f t="shared" si="1"/>
        <v>-3.0149999999999997</v>
      </c>
    </row>
    <row r="72" spans="1:7" ht="12.75">
      <c r="A72" s="4" t="s">
        <v>0</v>
      </c>
      <c r="B72" s="9">
        <f>64+(1/9)</f>
        <v>64.11111111111111</v>
      </c>
      <c r="C72" s="10">
        <v>13.891111111111128</v>
      </c>
      <c r="D72" s="9">
        <v>-7.19</v>
      </c>
      <c r="E72" s="9">
        <f t="shared" si="0"/>
        <v>-6.8908000000000005</v>
      </c>
      <c r="F72" s="9">
        <v>-3.38</v>
      </c>
      <c r="G72" s="9">
        <f t="shared" si="1"/>
        <v>-3.1418</v>
      </c>
    </row>
    <row r="73" spans="1:7" ht="12.75">
      <c r="A73" s="4" t="s">
        <v>0</v>
      </c>
      <c r="B73" s="9">
        <v>65</v>
      </c>
      <c r="C73" s="10">
        <v>13.926064516129049</v>
      </c>
      <c r="D73" s="9">
        <v>-7.783</v>
      </c>
      <c r="E73" s="9">
        <f t="shared" si="0"/>
        <v>-7.3904</v>
      </c>
      <c r="F73" s="9">
        <v>-3.012</v>
      </c>
      <c r="G73" s="9">
        <f t="shared" si="1"/>
        <v>-3.2578000000000005</v>
      </c>
    </row>
    <row r="74" spans="1:7" ht="12.75">
      <c r="A74" s="4" t="s">
        <v>0</v>
      </c>
      <c r="B74" s="9">
        <f>66+(1/9)</f>
        <v>66.11111111111111</v>
      </c>
      <c r="C74" s="10">
        <v>13.969756272401451</v>
      </c>
      <c r="D74" s="9">
        <v>-8.19</v>
      </c>
      <c r="E74" s="9">
        <f aca="true" t="shared" si="2" ref="E74:E137">AVERAGE(D72:D76)</f>
        <v>-7.902199999999999</v>
      </c>
      <c r="F74" s="9">
        <v>-3.71</v>
      </c>
      <c r="G74" s="9">
        <f aca="true" t="shared" si="3" ref="G74:G137">AVERAGE(F72:F76)</f>
        <v>-3.5044000000000004</v>
      </c>
    </row>
    <row r="75" spans="1:7" ht="12.75">
      <c r="A75" s="4" t="s">
        <v>0</v>
      </c>
      <c r="B75" s="9">
        <v>67</v>
      </c>
      <c r="C75" s="10">
        <v>14.004709677419372</v>
      </c>
      <c r="D75" s="9">
        <v>-8.058</v>
      </c>
      <c r="E75" s="9">
        <f t="shared" si="2"/>
        <v>-8.0836</v>
      </c>
      <c r="F75" s="9">
        <v>-3.48</v>
      </c>
      <c r="G75" s="9">
        <f t="shared" si="3"/>
        <v>-3.5622</v>
      </c>
    </row>
    <row r="76" spans="1:7" ht="12.75">
      <c r="A76" s="4" t="s">
        <v>0</v>
      </c>
      <c r="B76" s="9">
        <f>68+(1/9)</f>
        <v>68.11111111111111</v>
      </c>
      <c r="C76" s="10">
        <v>14.048401433691774</v>
      </c>
      <c r="D76" s="9">
        <v>-8.29</v>
      </c>
      <c r="E76" s="9">
        <f t="shared" si="2"/>
        <v>-8.123</v>
      </c>
      <c r="F76" s="9">
        <v>-3.94</v>
      </c>
      <c r="G76" s="9">
        <f t="shared" si="3"/>
        <v>-3.7237999999999998</v>
      </c>
    </row>
    <row r="77" spans="1:7" ht="12.75">
      <c r="A77" s="4" t="s">
        <v>0</v>
      </c>
      <c r="B77" s="9">
        <v>69</v>
      </c>
      <c r="C77" s="10">
        <v>14.083354838709695</v>
      </c>
      <c r="D77" s="9">
        <v>-8.097</v>
      </c>
      <c r="E77" s="9">
        <f t="shared" si="2"/>
        <v>-8.0442</v>
      </c>
      <c r="F77" s="9">
        <v>-3.669</v>
      </c>
      <c r="G77" s="9">
        <f t="shared" si="3"/>
        <v>-3.6852000000000005</v>
      </c>
    </row>
    <row r="78" spans="1:7" ht="12.75">
      <c r="A78" s="4" t="s">
        <v>0</v>
      </c>
      <c r="B78" s="9">
        <f>70+(1/9)</f>
        <v>70.11111111111111</v>
      </c>
      <c r="C78" s="10">
        <v>14.127046594982097</v>
      </c>
      <c r="D78" s="9">
        <v>-7.98</v>
      </c>
      <c r="E78" s="9">
        <f t="shared" si="2"/>
        <v>-7.760600000000001</v>
      </c>
      <c r="F78" s="9">
        <v>-3.82</v>
      </c>
      <c r="G78" s="9">
        <f t="shared" si="3"/>
        <v>-3.5631999999999997</v>
      </c>
    </row>
    <row r="79" spans="1:7" ht="12.75">
      <c r="A79" s="4" t="s">
        <v>0</v>
      </c>
      <c r="B79" s="9">
        <v>71</v>
      </c>
      <c r="C79" s="10">
        <v>14.162</v>
      </c>
      <c r="D79" s="9">
        <v>-7.796</v>
      </c>
      <c r="E79" s="9">
        <f t="shared" si="2"/>
        <v>-7.3961999999999986</v>
      </c>
      <c r="F79" s="9">
        <v>-3.517</v>
      </c>
      <c r="G79" s="9">
        <f t="shared" si="3"/>
        <v>-3.3322000000000003</v>
      </c>
    </row>
    <row r="80" spans="1:7" ht="12.75">
      <c r="A80" s="4" t="s">
        <v>0</v>
      </c>
      <c r="B80" s="9">
        <f>72+(1/9)</f>
        <v>72.11111111111111</v>
      </c>
      <c r="C80" s="10">
        <v>14.193920903954803</v>
      </c>
      <c r="D80" s="9">
        <v>-6.64</v>
      </c>
      <c r="E80" s="9">
        <f t="shared" si="2"/>
        <v>-7.2188</v>
      </c>
      <c r="F80" s="9">
        <v>-2.87</v>
      </c>
      <c r="G80" s="9">
        <f t="shared" si="3"/>
        <v>-3.2564</v>
      </c>
    </row>
    <row r="81" spans="1:7" ht="12.75">
      <c r="A81" s="4" t="s">
        <v>0</v>
      </c>
      <c r="B81" s="9">
        <v>73</v>
      </c>
      <c r="C81" s="10">
        <v>14.219457627118645</v>
      </c>
      <c r="D81" s="9">
        <v>-6.468</v>
      </c>
      <c r="E81" s="9">
        <f t="shared" si="2"/>
        <v>-7.0754</v>
      </c>
      <c r="F81" s="9">
        <v>-2.785</v>
      </c>
      <c r="G81" s="9">
        <f t="shared" si="3"/>
        <v>-3.093</v>
      </c>
    </row>
    <row r="82" spans="1:7" ht="12.75">
      <c r="A82" s="4" t="s">
        <v>0</v>
      </c>
      <c r="B82" s="9">
        <f>74+(1/9)</f>
        <v>74.11111111111111</v>
      </c>
      <c r="C82" s="10">
        <v>14.251378531073447</v>
      </c>
      <c r="D82" s="9">
        <v>-7.21</v>
      </c>
      <c r="E82" s="9">
        <f t="shared" si="2"/>
        <v>-6.8322</v>
      </c>
      <c r="F82" s="9">
        <v>-3.29</v>
      </c>
      <c r="G82" s="9">
        <f t="shared" si="3"/>
        <v>-3.0116</v>
      </c>
    </row>
    <row r="83" spans="1:7" ht="12.75">
      <c r="A83" s="4" t="s">
        <v>0</v>
      </c>
      <c r="B83" s="9">
        <v>75</v>
      </c>
      <c r="C83" s="10">
        <v>14.27691525423729</v>
      </c>
      <c r="D83" s="9">
        <v>-7.263</v>
      </c>
      <c r="E83" s="9">
        <f t="shared" si="2"/>
        <v>-6.7854</v>
      </c>
      <c r="F83" s="9">
        <v>-3.003</v>
      </c>
      <c r="G83" s="9">
        <f t="shared" si="3"/>
        <v>-2.9939999999999998</v>
      </c>
    </row>
    <row r="84" spans="1:7" ht="12.75">
      <c r="A84" s="4" t="s">
        <v>0</v>
      </c>
      <c r="B84" s="9">
        <f>76+(1/9)</f>
        <v>76.11111111111111</v>
      </c>
      <c r="C84" s="10">
        <v>14.308836158192092</v>
      </c>
      <c r="D84" s="9">
        <v>-6.58</v>
      </c>
      <c r="E84" s="9">
        <f t="shared" si="2"/>
        <v>-6.865799999999998</v>
      </c>
      <c r="F84" s="9">
        <v>-3.11</v>
      </c>
      <c r="G84" s="9">
        <f t="shared" si="3"/>
        <v>-3.023</v>
      </c>
    </row>
    <row r="85" spans="1:7" ht="12.75">
      <c r="A85" s="4" t="s">
        <v>0</v>
      </c>
      <c r="B85" s="9">
        <v>77</v>
      </c>
      <c r="C85" s="10">
        <v>14.334372881355934</v>
      </c>
      <c r="D85" s="9">
        <v>-6.406</v>
      </c>
      <c r="E85" s="9">
        <f t="shared" si="2"/>
        <v>-6.8122</v>
      </c>
      <c r="F85" s="9">
        <v>-2.782</v>
      </c>
      <c r="G85" s="9">
        <f t="shared" si="3"/>
        <v>-2.8478</v>
      </c>
    </row>
    <row r="86" spans="1:7" ht="12.75">
      <c r="A86" s="4" t="s">
        <v>0</v>
      </c>
      <c r="B86" s="9">
        <f>78+(1/9)</f>
        <v>78.11111111111111</v>
      </c>
      <c r="C86" s="10">
        <v>14.366293785310736</v>
      </c>
      <c r="D86" s="9">
        <v>-6.87</v>
      </c>
      <c r="E86" s="9">
        <f t="shared" si="2"/>
        <v>-6.8096000000000005</v>
      </c>
      <c r="F86" s="9">
        <v>-2.93</v>
      </c>
      <c r="G86" s="9">
        <f t="shared" si="3"/>
        <v>-2.8232</v>
      </c>
    </row>
    <row r="87" spans="1:7" ht="12.75">
      <c r="A87" s="4" t="s">
        <v>0</v>
      </c>
      <c r="B87" s="9">
        <v>79</v>
      </c>
      <c r="C87" s="10">
        <v>14.391830508474579</v>
      </c>
      <c r="D87" s="9">
        <v>-6.942</v>
      </c>
      <c r="E87" s="9">
        <f t="shared" si="2"/>
        <v>-6.978400000000001</v>
      </c>
      <c r="F87" s="9">
        <v>-2.414</v>
      </c>
      <c r="G87" s="9">
        <f t="shared" si="3"/>
        <v>-2.8516</v>
      </c>
    </row>
    <row r="88" spans="1:7" ht="12.75">
      <c r="A88" s="4" t="s">
        <v>0</v>
      </c>
      <c r="B88" s="9">
        <f>80+(1/9)</f>
        <v>80.11111111111111</v>
      </c>
      <c r="C88" s="10">
        <v>14.42375141242938</v>
      </c>
      <c r="D88" s="9">
        <v>-7.25</v>
      </c>
      <c r="E88" s="9">
        <f t="shared" si="2"/>
        <v>-7.169200000000001</v>
      </c>
      <c r="F88" s="9">
        <v>-2.88</v>
      </c>
      <c r="G88" s="9">
        <f t="shared" si="3"/>
        <v>-2.9452</v>
      </c>
    </row>
    <row r="89" spans="1:7" ht="12.75">
      <c r="A89" s="4" t="s">
        <v>0</v>
      </c>
      <c r="B89" s="9">
        <v>81</v>
      </c>
      <c r="C89" s="10">
        <v>14.449288135593223</v>
      </c>
      <c r="D89" s="9">
        <v>-7.424</v>
      </c>
      <c r="E89" s="9">
        <f t="shared" si="2"/>
        <v>-7.2896</v>
      </c>
      <c r="F89" s="9">
        <v>-3.252</v>
      </c>
      <c r="G89" s="9">
        <f t="shared" si="3"/>
        <v>-3.0189999999999997</v>
      </c>
    </row>
    <row r="90" spans="1:7" ht="12.75">
      <c r="A90" s="4" t="s">
        <v>0</v>
      </c>
      <c r="B90" s="9">
        <f>82+(1/9)</f>
        <v>82.11111111111111</v>
      </c>
      <c r="C90" s="10">
        <v>14.481209039548025</v>
      </c>
      <c r="D90" s="9">
        <v>-7.36</v>
      </c>
      <c r="E90" s="9">
        <f t="shared" si="2"/>
        <v>-7.4712000000000005</v>
      </c>
      <c r="F90" s="9">
        <v>-3.25</v>
      </c>
      <c r="G90" s="9">
        <f t="shared" si="3"/>
        <v>-3.1942</v>
      </c>
    </row>
    <row r="91" spans="1:7" ht="12.75">
      <c r="A91" s="4" t="s">
        <v>0</v>
      </c>
      <c r="B91" s="9">
        <v>83</v>
      </c>
      <c r="C91" s="10">
        <v>14.506745762711867</v>
      </c>
      <c r="D91" s="9">
        <v>-7.472</v>
      </c>
      <c r="E91" s="9">
        <f t="shared" si="2"/>
        <v>-7.4492</v>
      </c>
      <c r="F91" s="9">
        <v>-3.299</v>
      </c>
      <c r="G91" s="9">
        <f t="shared" si="3"/>
        <v>-3.2302</v>
      </c>
    </row>
    <row r="92" spans="1:7" ht="12.75">
      <c r="A92" s="4" t="s">
        <v>0</v>
      </c>
      <c r="B92" s="9">
        <f>84+(1/9)</f>
        <v>84.11111111111111</v>
      </c>
      <c r="C92" s="10">
        <v>14.53866666666667</v>
      </c>
      <c r="D92" s="9">
        <v>-7.85</v>
      </c>
      <c r="E92" s="9">
        <f t="shared" si="2"/>
        <v>-7.2024</v>
      </c>
      <c r="F92" s="9">
        <v>-3.29</v>
      </c>
      <c r="G92" s="9">
        <f t="shared" si="3"/>
        <v>-3.0918</v>
      </c>
    </row>
    <row r="93" spans="1:7" ht="12.75">
      <c r="A93" s="4" t="s">
        <v>0</v>
      </c>
      <c r="B93" s="9">
        <v>85</v>
      </c>
      <c r="C93" s="10">
        <v>14.564203389830512</v>
      </c>
      <c r="D93" s="9">
        <v>-7.14</v>
      </c>
      <c r="E93" s="9">
        <f t="shared" si="2"/>
        <v>-6.612399999999999</v>
      </c>
      <c r="F93" s="9">
        <v>-3.06</v>
      </c>
      <c r="G93" s="9">
        <f t="shared" si="3"/>
        <v>-2.8818000000000006</v>
      </c>
    </row>
    <row r="94" spans="1:7" ht="12.75">
      <c r="A94" s="4" t="s">
        <v>0</v>
      </c>
      <c r="B94" s="9">
        <f>86+(1/9)</f>
        <v>86.11111111111111</v>
      </c>
      <c r="C94" s="10">
        <v>14.596124293785314</v>
      </c>
      <c r="D94" s="9">
        <v>-6.19</v>
      </c>
      <c r="E94" s="9">
        <f t="shared" si="2"/>
        <v>-6.244</v>
      </c>
      <c r="F94" s="9">
        <v>-2.56</v>
      </c>
      <c r="G94" s="9">
        <f t="shared" si="3"/>
        <v>-2.768</v>
      </c>
    </row>
    <row r="95" spans="1:7" ht="12.75">
      <c r="A95" s="4" t="s">
        <v>0</v>
      </c>
      <c r="B95" s="9">
        <v>87</v>
      </c>
      <c r="C95" s="10">
        <v>14.621661016949156</v>
      </c>
      <c r="D95" s="9">
        <v>-4.41</v>
      </c>
      <c r="E95" s="9">
        <f t="shared" si="2"/>
        <v>-6.062</v>
      </c>
      <c r="F95" s="9">
        <v>-2.2</v>
      </c>
      <c r="G95" s="9">
        <f t="shared" si="3"/>
        <v>-2.746</v>
      </c>
    </row>
    <row r="96" spans="1:7" ht="12.75">
      <c r="A96" s="4" t="s">
        <v>0</v>
      </c>
      <c r="B96" s="9">
        <f>88+(1/9)</f>
        <v>88.11111111111111</v>
      </c>
      <c r="C96" s="10">
        <v>14.653581920903958</v>
      </c>
      <c r="D96" s="9">
        <v>-5.63</v>
      </c>
      <c r="E96" s="9">
        <f t="shared" si="2"/>
        <v>-6.072000000000001</v>
      </c>
      <c r="F96" s="9">
        <v>-2.73</v>
      </c>
      <c r="G96" s="9">
        <f t="shared" si="3"/>
        <v>-2.7600000000000002</v>
      </c>
    </row>
    <row r="97" spans="1:7" ht="12.75">
      <c r="A97" s="4" t="s">
        <v>0</v>
      </c>
      <c r="B97" s="9">
        <v>89</v>
      </c>
      <c r="C97" s="10">
        <v>14.6791186440678</v>
      </c>
      <c r="D97" s="9">
        <v>-6.94</v>
      </c>
      <c r="E97" s="9">
        <f t="shared" si="2"/>
        <v>-6.288</v>
      </c>
      <c r="F97" s="9">
        <v>-3.18</v>
      </c>
      <c r="G97" s="9">
        <f t="shared" si="3"/>
        <v>-2.8819999999999997</v>
      </c>
    </row>
    <row r="98" spans="1:7" ht="12.75">
      <c r="A98" s="4" t="s">
        <v>0</v>
      </c>
      <c r="B98" s="9">
        <f>90+(1/9)</f>
        <v>90.11111111111111</v>
      </c>
      <c r="C98" s="10">
        <v>14.711039548022603</v>
      </c>
      <c r="D98" s="9">
        <v>-7.19</v>
      </c>
      <c r="E98" s="9">
        <f t="shared" si="2"/>
        <v>-6.876</v>
      </c>
      <c r="F98" s="9">
        <v>-3.13</v>
      </c>
      <c r="G98" s="9">
        <f t="shared" si="3"/>
        <v>-3.0839999999999996</v>
      </c>
    </row>
    <row r="99" spans="1:7" ht="12.75">
      <c r="A99" s="4" t="s">
        <v>0</v>
      </c>
      <c r="B99" s="9">
        <v>91</v>
      </c>
      <c r="C99" s="10">
        <v>14.736576271186445</v>
      </c>
      <c r="D99" s="9">
        <v>-7.27</v>
      </c>
      <c r="E99" s="9">
        <f t="shared" si="2"/>
        <v>-6.798</v>
      </c>
      <c r="F99" s="9">
        <v>-3.17</v>
      </c>
      <c r="G99" s="9">
        <f t="shared" si="3"/>
        <v>-3.0540000000000003</v>
      </c>
    </row>
    <row r="100" spans="1:7" ht="12.75">
      <c r="A100" s="4" t="s">
        <v>0</v>
      </c>
      <c r="B100" s="9">
        <f>92+(1/9)</f>
        <v>92.11111111111111</v>
      </c>
      <c r="C100" s="10">
        <v>14.768497175141247</v>
      </c>
      <c r="D100" s="9">
        <v>-7.35</v>
      </c>
      <c r="E100" s="9">
        <f t="shared" si="2"/>
        <v>-6.516000000000001</v>
      </c>
      <c r="F100" s="9">
        <v>-3.21</v>
      </c>
      <c r="G100" s="9">
        <f t="shared" si="3"/>
        <v>-2.888</v>
      </c>
    </row>
    <row r="101" spans="1:7" ht="12.75">
      <c r="A101" s="4" t="s">
        <v>0</v>
      </c>
      <c r="B101" s="9">
        <v>93</v>
      </c>
      <c r="C101" s="10">
        <v>14.79403389830509</v>
      </c>
      <c r="D101" s="9">
        <v>-5.24</v>
      </c>
      <c r="E101" s="9">
        <f t="shared" si="2"/>
        <v>-6.38</v>
      </c>
      <c r="F101" s="9">
        <v>-2.58</v>
      </c>
      <c r="G101" s="9">
        <f t="shared" si="3"/>
        <v>-2.8020000000000005</v>
      </c>
    </row>
    <row r="102" spans="1:7" ht="12.75">
      <c r="A102" s="4" t="s">
        <v>0</v>
      </c>
      <c r="B102" s="9">
        <f>94+(1/9)</f>
        <v>94.11111111111111</v>
      </c>
      <c r="C102" s="10">
        <v>14.825954802259892</v>
      </c>
      <c r="D102" s="9">
        <v>-5.53</v>
      </c>
      <c r="E102" s="9">
        <f t="shared" si="2"/>
        <v>-6.260000000000001</v>
      </c>
      <c r="F102" s="9">
        <v>-2.35</v>
      </c>
      <c r="G102" s="9">
        <f t="shared" si="3"/>
        <v>-2.6879999999999997</v>
      </c>
    </row>
    <row r="103" spans="1:7" ht="12.75">
      <c r="A103" s="4" t="s">
        <v>0</v>
      </c>
      <c r="B103" s="9">
        <v>95</v>
      </c>
      <c r="C103" s="10">
        <v>14.851491525423734</v>
      </c>
      <c r="D103" s="9">
        <v>-6.51</v>
      </c>
      <c r="E103" s="9">
        <f t="shared" si="2"/>
        <v>-6.234</v>
      </c>
      <c r="F103" s="9">
        <v>-2.7</v>
      </c>
      <c r="G103" s="9">
        <f t="shared" si="3"/>
        <v>-2.612</v>
      </c>
    </row>
    <row r="104" spans="1:7" ht="12.75">
      <c r="A104" s="4" t="s">
        <v>0</v>
      </c>
      <c r="B104" s="9">
        <f>96+(1/9)</f>
        <v>96.11111111111111</v>
      </c>
      <c r="C104" s="10">
        <v>14.883412429378536</v>
      </c>
      <c r="D104" s="9">
        <v>-6.67</v>
      </c>
      <c r="E104" s="9">
        <f t="shared" si="2"/>
        <v>-6.752</v>
      </c>
      <c r="F104" s="9">
        <v>-2.6</v>
      </c>
      <c r="G104" s="9">
        <f t="shared" si="3"/>
        <v>-2.678</v>
      </c>
    </row>
    <row r="105" spans="1:7" ht="12.75">
      <c r="A105" s="4" t="s">
        <v>0</v>
      </c>
      <c r="B105" s="9">
        <v>97</v>
      </c>
      <c r="C105" s="10">
        <v>14.908949152542379</v>
      </c>
      <c r="D105" s="9">
        <v>-7.22</v>
      </c>
      <c r="E105" s="9">
        <f t="shared" si="2"/>
        <v>-7.186</v>
      </c>
      <c r="F105" s="9">
        <v>-2.83</v>
      </c>
      <c r="G105" s="9">
        <f t="shared" si="3"/>
        <v>-2.8080000000000003</v>
      </c>
    </row>
    <row r="106" spans="1:7" ht="12.75">
      <c r="A106" s="4" t="s">
        <v>0</v>
      </c>
      <c r="B106" s="9">
        <f>98+(1/9)</f>
        <v>98.11111111111111</v>
      </c>
      <c r="C106" s="10">
        <v>14.94087005649718</v>
      </c>
      <c r="D106" s="9">
        <v>-7.83</v>
      </c>
      <c r="E106" s="9">
        <f t="shared" si="2"/>
        <v>-7.389999999999999</v>
      </c>
      <c r="F106" s="9">
        <v>-2.91</v>
      </c>
      <c r="G106" s="9">
        <f t="shared" si="3"/>
        <v>-2.868</v>
      </c>
    </row>
    <row r="107" spans="1:7" ht="12.75">
      <c r="A107" s="4" t="s">
        <v>0</v>
      </c>
      <c r="B107" s="9">
        <v>99</v>
      </c>
      <c r="C107" s="10">
        <v>14.966406779661023</v>
      </c>
      <c r="D107" s="9">
        <v>-7.7</v>
      </c>
      <c r="E107" s="9">
        <f t="shared" si="2"/>
        <v>-7.556</v>
      </c>
      <c r="F107" s="9">
        <v>-3</v>
      </c>
      <c r="G107" s="9">
        <f t="shared" si="3"/>
        <v>-2.942</v>
      </c>
    </row>
    <row r="108" spans="1:7" ht="12.75">
      <c r="A108" s="4" t="s">
        <v>0</v>
      </c>
      <c r="B108" s="9">
        <f>100+(1/9)</f>
        <v>100.11111111111111</v>
      </c>
      <c r="C108" s="10">
        <v>14.998327683615825</v>
      </c>
      <c r="D108" s="9">
        <v>-7.53</v>
      </c>
      <c r="E108" s="9">
        <f t="shared" si="2"/>
        <v>-7.452000000000001</v>
      </c>
      <c r="F108" s="9">
        <v>-3</v>
      </c>
      <c r="G108" s="9">
        <f t="shared" si="3"/>
        <v>-2.928</v>
      </c>
    </row>
    <row r="109" spans="1:7" ht="12.75">
      <c r="A109" s="4" t="s">
        <v>0</v>
      </c>
      <c r="B109" s="9">
        <v>101</v>
      </c>
      <c r="C109" s="10">
        <v>15.023864406779667</v>
      </c>
      <c r="D109" s="9">
        <v>-7.5</v>
      </c>
      <c r="E109" s="9">
        <f t="shared" si="2"/>
        <v>-7.2780000000000005</v>
      </c>
      <c r="F109" s="9">
        <v>-2.97</v>
      </c>
      <c r="G109" s="9">
        <f t="shared" si="3"/>
        <v>-2.926</v>
      </c>
    </row>
    <row r="110" spans="1:7" ht="12.75">
      <c r="A110" s="4" t="s">
        <v>0</v>
      </c>
      <c r="B110" s="9">
        <f>102+(1/9)</f>
        <v>102.11111111111111</v>
      </c>
      <c r="C110" s="10">
        <v>15.05578531073447</v>
      </c>
      <c r="D110" s="9">
        <v>-6.7</v>
      </c>
      <c r="E110" s="9">
        <f t="shared" si="2"/>
        <v>-7.0680000000000005</v>
      </c>
      <c r="F110" s="9">
        <v>-2.76</v>
      </c>
      <c r="G110" s="9">
        <f t="shared" si="3"/>
        <v>-2.8520000000000003</v>
      </c>
    </row>
    <row r="111" spans="1:7" ht="12.75">
      <c r="A111" s="4" t="s">
        <v>0</v>
      </c>
      <c r="B111" s="9">
        <v>103</v>
      </c>
      <c r="C111" s="10">
        <v>15.081322033898312</v>
      </c>
      <c r="D111" s="9">
        <v>-6.96</v>
      </c>
      <c r="E111" s="9">
        <f t="shared" si="2"/>
        <v>-6.965999999999999</v>
      </c>
      <c r="F111" s="9">
        <v>-2.9</v>
      </c>
      <c r="G111" s="9">
        <f t="shared" si="3"/>
        <v>-2.8320000000000003</v>
      </c>
    </row>
    <row r="112" spans="1:7" ht="12.75">
      <c r="A112" s="4" t="s">
        <v>0</v>
      </c>
      <c r="B112" s="9">
        <f>104+(1/9)</f>
        <v>104.11111111111111</v>
      </c>
      <c r="C112" s="10">
        <v>15.113242937853114</v>
      </c>
      <c r="D112" s="9">
        <v>-6.65</v>
      </c>
      <c r="E112" s="9">
        <f t="shared" si="2"/>
        <v>-6.932</v>
      </c>
      <c r="F112" s="9">
        <v>-2.63</v>
      </c>
      <c r="G112" s="9">
        <f t="shared" si="3"/>
        <v>-2.992</v>
      </c>
    </row>
    <row r="113" spans="1:7" ht="12.75">
      <c r="A113" s="4" t="s">
        <v>0</v>
      </c>
      <c r="B113" s="9">
        <v>105</v>
      </c>
      <c r="C113" s="10">
        <v>15.138779661016956</v>
      </c>
      <c r="D113" s="9">
        <v>-7.02</v>
      </c>
      <c r="E113" s="9">
        <f t="shared" si="2"/>
        <v>-7.208</v>
      </c>
      <c r="F113" s="9">
        <v>-2.9</v>
      </c>
      <c r="G113" s="9">
        <f t="shared" si="3"/>
        <v>-3.094</v>
      </c>
    </row>
    <row r="114" spans="1:7" ht="12.75">
      <c r="A114" s="4" t="s">
        <v>0</v>
      </c>
      <c r="B114" s="9">
        <f>106+(1/9)</f>
        <v>106.11111111111111</v>
      </c>
      <c r="C114" s="10">
        <v>15.170700564971758</v>
      </c>
      <c r="D114" s="9">
        <v>-7.33</v>
      </c>
      <c r="E114" s="9">
        <f t="shared" si="2"/>
        <v>-7.417999999999999</v>
      </c>
      <c r="F114" s="9">
        <v>-3.77</v>
      </c>
      <c r="G114" s="9">
        <f t="shared" si="3"/>
        <v>-3.1659999999999995</v>
      </c>
    </row>
    <row r="115" spans="1:7" ht="12.75">
      <c r="A115" s="4" t="s">
        <v>0</v>
      </c>
      <c r="B115" s="9">
        <v>107</v>
      </c>
      <c r="C115" s="10">
        <v>15.1962372881356</v>
      </c>
      <c r="D115" s="9">
        <v>-8.08</v>
      </c>
      <c r="E115" s="9">
        <f t="shared" si="2"/>
        <v>-7.159999999999999</v>
      </c>
      <c r="F115" s="9">
        <v>-3.27</v>
      </c>
      <c r="G115" s="9">
        <f t="shared" si="3"/>
        <v>-3.168</v>
      </c>
    </row>
    <row r="116" spans="1:7" ht="12.75">
      <c r="A116" s="4" t="s">
        <v>0</v>
      </c>
      <c r="B116" s="9">
        <f>108+(1/9)</f>
        <v>108.11111111111111</v>
      </c>
      <c r="C116" s="10">
        <v>15.228158192090403</v>
      </c>
      <c r="D116" s="9">
        <v>-8.01</v>
      </c>
      <c r="E116" s="9">
        <f t="shared" si="2"/>
        <v>-7.096000000000001</v>
      </c>
      <c r="F116" s="9">
        <v>-3.26</v>
      </c>
      <c r="G116" s="9">
        <f t="shared" si="3"/>
        <v>-3.2020000000000004</v>
      </c>
    </row>
    <row r="117" spans="1:7" ht="12.75">
      <c r="A117" s="4" t="s">
        <v>0</v>
      </c>
      <c r="B117" s="9">
        <v>109</v>
      </c>
      <c r="C117" s="10">
        <v>15.253694915254245</v>
      </c>
      <c r="D117" s="9">
        <v>-5.36</v>
      </c>
      <c r="E117" s="9">
        <f t="shared" si="2"/>
        <v>-6.978</v>
      </c>
      <c r="F117" s="9">
        <v>-2.64</v>
      </c>
      <c r="G117" s="9">
        <f t="shared" si="3"/>
        <v>-3.06</v>
      </c>
    </row>
    <row r="118" spans="1:7" ht="12.75">
      <c r="A118" s="4" t="s">
        <v>0</v>
      </c>
      <c r="B118" s="9">
        <f>110+(1/9)</f>
        <v>110.11111111111111</v>
      </c>
      <c r="C118" s="10">
        <v>15.285615819209047</v>
      </c>
      <c r="D118" s="9">
        <v>-6.7</v>
      </c>
      <c r="E118" s="9">
        <f t="shared" si="2"/>
        <v>-6.792</v>
      </c>
      <c r="F118" s="9">
        <v>-3.07</v>
      </c>
      <c r="G118" s="9">
        <f t="shared" si="3"/>
        <v>-3.0540000000000003</v>
      </c>
    </row>
    <row r="119" spans="1:7" ht="12.75">
      <c r="A119" s="4" t="s">
        <v>0</v>
      </c>
      <c r="B119" s="9">
        <v>111</v>
      </c>
      <c r="C119" s="10">
        <v>15.31115254237289</v>
      </c>
      <c r="D119" s="9">
        <v>-6.74</v>
      </c>
      <c r="E119" s="9">
        <f t="shared" si="2"/>
        <v>-6.57</v>
      </c>
      <c r="F119" s="9">
        <v>-3.06</v>
      </c>
      <c r="G119" s="9">
        <f t="shared" si="3"/>
        <v>-3.016</v>
      </c>
    </row>
    <row r="120" spans="1:7" ht="12.75">
      <c r="A120" s="4" t="s">
        <v>0</v>
      </c>
      <c r="B120" s="9">
        <f>112+(1/9)</f>
        <v>112.11111111111111</v>
      </c>
      <c r="C120" s="10">
        <v>15.343073446327692</v>
      </c>
      <c r="D120" s="9">
        <v>-7.15</v>
      </c>
      <c r="E120" s="9">
        <f t="shared" si="2"/>
        <v>-6.996</v>
      </c>
      <c r="F120" s="9">
        <v>-3.24</v>
      </c>
      <c r="G120" s="9">
        <f t="shared" si="3"/>
        <v>-3.104</v>
      </c>
    </row>
    <row r="121" spans="1:7" ht="12.75">
      <c r="A121" s="4" t="s">
        <v>0</v>
      </c>
      <c r="B121" s="9">
        <v>113</v>
      </c>
      <c r="C121" s="10">
        <v>15.368610169491534</v>
      </c>
      <c r="D121" s="9">
        <v>-6.9</v>
      </c>
      <c r="E121" s="9">
        <f t="shared" si="2"/>
        <v>-7.2219999999999995</v>
      </c>
      <c r="F121" s="9">
        <v>-3.07</v>
      </c>
      <c r="G121" s="9">
        <f t="shared" si="3"/>
        <v>-3.16</v>
      </c>
    </row>
    <row r="122" spans="1:7" ht="12.75">
      <c r="A122" s="4" t="s">
        <v>0</v>
      </c>
      <c r="B122" s="9">
        <f>114+(1/9)</f>
        <v>114.11111111111111</v>
      </c>
      <c r="C122" s="10">
        <v>15.400531073446336</v>
      </c>
      <c r="D122" s="9">
        <v>-7.49</v>
      </c>
      <c r="E122" s="9">
        <f t="shared" si="2"/>
        <v>-7.459999999999999</v>
      </c>
      <c r="F122" s="9">
        <v>-3.08</v>
      </c>
      <c r="G122" s="9">
        <f t="shared" si="3"/>
        <v>-3.198</v>
      </c>
    </row>
    <row r="123" spans="1:7" ht="12.75">
      <c r="A123" s="4" t="s">
        <v>0</v>
      </c>
      <c r="B123" s="9">
        <v>115</v>
      </c>
      <c r="C123" s="10">
        <v>15.426067796610178</v>
      </c>
      <c r="D123" s="9">
        <v>-7.83</v>
      </c>
      <c r="E123" s="9">
        <f t="shared" si="2"/>
        <v>-7.597999999999999</v>
      </c>
      <c r="F123" s="9">
        <v>-3.35</v>
      </c>
      <c r="G123" s="9">
        <f t="shared" si="3"/>
        <v>-3.258</v>
      </c>
    </row>
    <row r="124" spans="1:7" ht="12.75">
      <c r="A124" s="4" t="s">
        <v>0</v>
      </c>
      <c r="B124" s="9">
        <f>116+(1/9)</f>
        <v>116.11111111111111</v>
      </c>
      <c r="C124" s="10">
        <v>15.45798870056498</v>
      </c>
      <c r="D124" s="9">
        <v>-7.93</v>
      </c>
      <c r="E124" s="9">
        <f t="shared" si="2"/>
        <v>-7.768000000000001</v>
      </c>
      <c r="F124" s="9">
        <v>-3.25</v>
      </c>
      <c r="G124" s="9">
        <f t="shared" si="3"/>
        <v>-3.4159999999999995</v>
      </c>
    </row>
    <row r="125" spans="1:7" ht="12.75">
      <c r="A125" s="4" t="s">
        <v>0</v>
      </c>
      <c r="B125" s="9">
        <v>117</v>
      </c>
      <c r="C125" s="10">
        <v>15.483525423728823</v>
      </c>
      <c r="D125" s="9">
        <v>-7.84</v>
      </c>
      <c r="E125" s="9">
        <f t="shared" si="2"/>
        <v>-7.718000000000001</v>
      </c>
      <c r="F125" s="9">
        <v>-3.54</v>
      </c>
      <c r="G125" s="9">
        <f t="shared" si="3"/>
        <v>-3.4619999999999997</v>
      </c>
    </row>
    <row r="126" spans="1:7" ht="12.75">
      <c r="A126" s="4" t="s">
        <v>0</v>
      </c>
      <c r="B126" s="9">
        <f>118+(1/9)</f>
        <v>118.11111111111111</v>
      </c>
      <c r="C126" s="10">
        <v>15.515446327683625</v>
      </c>
      <c r="D126" s="9">
        <v>-7.75</v>
      </c>
      <c r="E126" s="9">
        <f t="shared" si="2"/>
        <v>-7.5840000000000005</v>
      </c>
      <c r="F126" s="9">
        <v>-3.86</v>
      </c>
      <c r="G126" s="9">
        <f t="shared" si="3"/>
        <v>-3.382</v>
      </c>
    </row>
    <row r="127" spans="1:7" ht="12.75">
      <c r="A127" s="4" t="s">
        <v>0</v>
      </c>
      <c r="B127" s="9">
        <v>119</v>
      </c>
      <c r="C127" s="10">
        <v>15.540983050847467</v>
      </c>
      <c r="D127" s="6">
        <v>-7.24</v>
      </c>
      <c r="E127" s="9">
        <f t="shared" si="2"/>
        <v>-7.606</v>
      </c>
      <c r="F127" s="9">
        <v>-3.31</v>
      </c>
      <c r="G127" s="9">
        <f t="shared" si="3"/>
        <v>-3.418</v>
      </c>
    </row>
    <row r="128" spans="1:7" ht="12.75">
      <c r="A128" s="4" t="s">
        <v>0</v>
      </c>
      <c r="B128" s="9">
        <f>120+(1/9)</f>
        <v>120.11111111111111</v>
      </c>
      <c r="C128" s="10">
        <v>15.57290395480227</v>
      </c>
      <c r="D128" s="6">
        <v>-7.16</v>
      </c>
      <c r="E128" s="9">
        <f t="shared" si="2"/>
        <v>-7.664</v>
      </c>
      <c r="F128" s="9">
        <v>-2.95</v>
      </c>
      <c r="G128" s="9">
        <f t="shared" si="3"/>
        <v>-3.396</v>
      </c>
    </row>
    <row r="129" spans="1:7" ht="12.75">
      <c r="A129" s="4" t="s">
        <v>0</v>
      </c>
      <c r="B129" s="9">
        <v>121</v>
      </c>
      <c r="C129" s="10">
        <v>15.598440677966112</v>
      </c>
      <c r="D129" s="6">
        <v>-8.04</v>
      </c>
      <c r="E129" s="9">
        <f t="shared" si="2"/>
        <v>-7.720000000000001</v>
      </c>
      <c r="F129" s="9">
        <v>-3.43</v>
      </c>
      <c r="G129" s="9">
        <f t="shared" si="3"/>
        <v>-3.332</v>
      </c>
    </row>
    <row r="130" spans="1:7" ht="12.75">
      <c r="A130" s="4" t="s">
        <v>0</v>
      </c>
      <c r="B130" s="9">
        <f>122+(1/9)</f>
        <v>122.11111111111111</v>
      </c>
      <c r="C130" s="10">
        <v>15.630361581920914</v>
      </c>
      <c r="D130" s="6">
        <v>-8.13</v>
      </c>
      <c r="E130" s="9">
        <f t="shared" si="2"/>
        <v>-7.798</v>
      </c>
      <c r="F130" s="9">
        <v>-3.43</v>
      </c>
      <c r="G130" s="9">
        <f t="shared" si="3"/>
        <v>-3.3260000000000005</v>
      </c>
    </row>
    <row r="131" spans="1:7" ht="12.75">
      <c r="A131" s="4" t="s">
        <v>0</v>
      </c>
      <c r="B131" s="9">
        <v>123</v>
      </c>
      <c r="C131" s="10">
        <v>15.655898305084756</v>
      </c>
      <c r="D131" s="6">
        <v>-8.03</v>
      </c>
      <c r="E131" s="9">
        <f t="shared" si="2"/>
        <v>-7.965999999999999</v>
      </c>
      <c r="F131" s="9">
        <v>-3.54</v>
      </c>
      <c r="G131" s="9">
        <f t="shared" si="3"/>
        <v>-3.45</v>
      </c>
    </row>
    <row r="132" spans="1:7" ht="12.75">
      <c r="A132" s="4" t="s">
        <v>0</v>
      </c>
      <c r="B132" s="9">
        <f>124+(1/9)</f>
        <v>124.11111111111111</v>
      </c>
      <c r="C132" s="10">
        <v>15.687819209039558</v>
      </c>
      <c r="D132" s="6">
        <v>-7.63</v>
      </c>
      <c r="E132" s="9">
        <f t="shared" si="2"/>
        <v>-7.928</v>
      </c>
      <c r="F132" s="9">
        <v>-3.28</v>
      </c>
      <c r="G132" s="9">
        <f t="shared" si="3"/>
        <v>-3.428</v>
      </c>
    </row>
    <row r="133" spans="1:7" ht="12.75">
      <c r="A133" s="4" t="s">
        <v>0</v>
      </c>
      <c r="B133" s="9">
        <v>125</v>
      </c>
      <c r="C133" s="10">
        <v>15.7133559322034</v>
      </c>
      <c r="D133" s="6">
        <v>-8</v>
      </c>
      <c r="E133" s="9">
        <f t="shared" si="2"/>
        <v>-7.83</v>
      </c>
      <c r="F133" s="9">
        <v>-3.57</v>
      </c>
      <c r="G133" s="9">
        <f t="shared" si="3"/>
        <v>-3.4219999999999997</v>
      </c>
    </row>
    <row r="134" spans="1:7" ht="12.75">
      <c r="A134" s="4" t="s">
        <v>0</v>
      </c>
      <c r="B134" s="9">
        <f>126+(1/9)</f>
        <v>126.11111111111111</v>
      </c>
      <c r="C134" s="10">
        <v>15.745276836158203</v>
      </c>
      <c r="D134" s="6">
        <v>-7.85</v>
      </c>
      <c r="E134" s="9">
        <f t="shared" si="2"/>
        <v>-7.7780000000000005</v>
      </c>
      <c r="F134" s="9">
        <v>-3.32</v>
      </c>
      <c r="G134" s="9">
        <f t="shared" si="3"/>
        <v>-3.382</v>
      </c>
    </row>
    <row r="135" spans="1:7" ht="12.75">
      <c r="A135" s="4" t="s">
        <v>0</v>
      </c>
      <c r="B135" s="9">
        <v>127</v>
      </c>
      <c r="C135" s="10">
        <v>15.770813559322045</v>
      </c>
      <c r="D135" s="6">
        <v>-7.64</v>
      </c>
      <c r="E135" s="9">
        <f t="shared" si="2"/>
        <v>-7.816</v>
      </c>
      <c r="F135" s="9">
        <v>-3.4</v>
      </c>
      <c r="G135" s="9">
        <f t="shared" si="3"/>
        <v>-3.408</v>
      </c>
    </row>
    <row r="136" spans="1:7" ht="12.75">
      <c r="A136" s="4" t="s">
        <v>0</v>
      </c>
      <c r="B136" s="9">
        <f>128+(1/9)</f>
        <v>128.11111111111111</v>
      </c>
      <c r="C136" s="10">
        <v>15.802734463276847</v>
      </c>
      <c r="D136" s="6">
        <v>-7.77</v>
      </c>
      <c r="E136" s="9">
        <f t="shared" si="2"/>
        <v>-7.703999999999999</v>
      </c>
      <c r="F136" s="9">
        <v>-3.34</v>
      </c>
      <c r="G136" s="9">
        <f t="shared" si="3"/>
        <v>-3.276</v>
      </c>
    </row>
    <row r="137" spans="1:7" ht="12.75">
      <c r="A137" s="4" t="s">
        <v>0</v>
      </c>
      <c r="B137" s="9">
        <v>129</v>
      </c>
      <c r="C137" s="10">
        <v>15.82827118644069</v>
      </c>
      <c r="D137" s="6">
        <v>-7.82</v>
      </c>
      <c r="E137" s="9">
        <f t="shared" si="2"/>
        <v>-7.184</v>
      </c>
      <c r="F137" s="9">
        <v>-3.41</v>
      </c>
      <c r="G137" s="9">
        <f t="shared" si="3"/>
        <v>-3.248</v>
      </c>
    </row>
    <row r="138" spans="1:7" ht="12.75">
      <c r="A138" s="4" t="s">
        <v>0</v>
      </c>
      <c r="B138" s="9">
        <f>130+(1/9)</f>
        <v>130.11111111111111</v>
      </c>
      <c r="C138" s="10">
        <v>15.888161428571427</v>
      </c>
      <c r="D138" s="6">
        <v>-7.44</v>
      </c>
      <c r="E138" s="9">
        <f aca="true" t="shared" si="4" ref="E138:E201">AVERAGE(D136:D140)</f>
        <v>-6.258</v>
      </c>
      <c r="F138" s="9">
        <v>-2.91</v>
      </c>
      <c r="G138" s="9">
        <f aca="true" t="shared" si="5" ref="G138:G201">AVERAGE(F136:F140)</f>
        <v>-2.964</v>
      </c>
    </row>
    <row r="139" spans="1:7" ht="12.75">
      <c r="A139" s="4" t="s">
        <v>0</v>
      </c>
      <c r="B139" s="9">
        <v>131</v>
      </c>
      <c r="C139" s="10">
        <v>16.13997095238095</v>
      </c>
      <c r="D139" s="6">
        <v>-5.25</v>
      </c>
      <c r="E139" s="9">
        <f t="shared" si="4"/>
        <v>-5.78</v>
      </c>
      <c r="F139" s="9">
        <v>-3.18</v>
      </c>
      <c r="G139" s="9">
        <f t="shared" si="5"/>
        <v>-2.858</v>
      </c>
    </row>
    <row r="140" spans="1:7" ht="12.75">
      <c r="A140" s="4" t="s">
        <v>0</v>
      </c>
      <c r="B140" s="9">
        <f>132+(1/9)</f>
        <v>132.11111111111111</v>
      </c>
      <c r="C140" s="10">
        <v>16.454732857142854</v>
      </c>
      <c r="D140" s="6">
        <v>-3.01</v>
      </c>
      <c r="E140" s="9">
        <f t="shared" si="4"/>
        <v>-5.134</v>
      </c>
      <c r="F140" s="9">
        <v>-1.98</v>
      </c>
      <c r="G140" s="9">
        <f t="shared" si="5"/>
        <v>-2.648</v>
      </c>
    </row>
    <row r="141" spans="1:7" ht="12.75">
      <c r="A141" s="4" t="s">
        <v>0</v>
      </c>
      <c r="B141" s="9">
        <v>133</v>
      </c>
      <c r="C141" s="10">
        <v>16.706542380952378</v>
      </c>
      <c r="D141" s="6">
        <v>-5.38</v>
      </c>
      <c r="E141" s="9">
        <f t="shared" si="4"/>
        <v>-4.768</v>
      </c>
      <c r="F141" s="9">
        <v>-2.81</v>
      </c>
      <c r="G141" s="9">
        <f t="shared" si="5"/>
        <v>-2.59</v>
      </c>
    </row>
    <row r="142" spans="1:7" ht="12.75">
      <c r="A142" s="4" t="s">
        <v>0</v>
      </c>
      <c r="B142" s="9">
        <f>134+(1/9)</f>
        <v>134.11111111111111</v>
      </c>
      <c r="C142" s="10">
        <v>17.021304285714283</v>
      </c>
      <c r="D142" s="6">
        <v>-4.59</v>
      </c>
      <c r="E142" s="9">
        <f t="shared" si="4"/>
        <v>-4.7219999999999995</v>
      </c>
      <c r="F142" s="9">
        <v>-2.36</v>
      </c>
      <c r="G142" s="9">
        <f t="shared" si="5"/>
        <v>-2.414</v>
      </c>
    </row>
    <row r="143" spans="1:7" ht="12.75">
      <c r="A143" s="4" t="s">
        <v>0</v>
      </c>
      <c r="B143" s="9">
        <v>135</v>
      </c>
      <c r="C143" s="10">
        <v>17.273113809523807</v>
      </c>
      <c r="D143" s="6">
        <v>-5.61</v>
      </c>
      <c r="E143" s="9">
        <f t="shared" si="4"/>
        <v>-5.337999999999999</v>
      </c>
      <c r="F143" s="9">
        <v>-2.62</v>
      </c>
      <c r="G143" s="9">
        <f t="shared" si="5"/>
        <v>-2.574</v>
      </c>
    </row>
    <row r="144" spans="1:7" ht="12.75">
      <c r="A144" s="4" t="s">
        <v>0</v>
      </c>
      <c r="B144" s="9">
        <f>136+(1/9)</f>
        <v>136.11111111111111</v>
      </c>
      <c r="C144" s="10">
        <v>17.587875714285712</v>
      </c>
      <c r="D144" s="6">
        <v>-5.02</v>
      </c>
      <c r="E144" s="9">
        <f t="shared" si="4"/>
        <v>-5.4319999999999995</v>
      </c>
      <c r="F144" s="9">
        <v>-2.3</v>
      </c>
      <c r="G144" s="9">
        <f t="shared" si="5"/>
        <v>-2.508</v>
      </c>
    </row>
    <row r="145" spans="1:7" ht="12.75">
      <c r="A145" s="4" t="s">
        <v>0</v>
      </c>
      <c r="B145" s="9">
        <v>137</v>
      </c>
      <c r="C145" s="10">
        <v>17.839685238095235</v>
      </c>
      <c r="D145" s="6">
        <v>-6.09</v>
      </c>
      <c r="E145" s="9">
        <f t="shared" si="4"/>
        <v>-5.634</v>
      </c>
      <c r="F145" s="9">
        <v>-2.78</v>
      </c>
      <c r="G145" s="9">
        <f t="shared" si="5"/>
        <v>-2.542</v>
      </c>
    </row>
    <row r="146" spans="1:7" ht="12.75">
      <c r="A146" s="4" t="s">
        <v>0</v>
      </c>
      <c r="B146" s="9">
        <f>138+(1/9)</f>
        <v>138.11111111111111</v>
      </c>
      <c r="C146" s="10">
        <v>18.15444714285714</v>
      </c>
      <c r="D146" s="6">
        <v>-5.85</v>
      </c>
      <c r="E146" s="9">
        <f t="shared" si="4"/>
        <v>-5.344</v>
      </c>
      <c r="F146" s="9">
        <v>-2.48</v>
      </c>
      <c r="G146" s="9">
        <f t="shared" si="5"/>
        <v>-2.418</v>
      </c>
    </row>
    <row r="147" spans="1:7" ht="12.75">
      <c r="A147" s="4" t="s">
        <v>0</v>
      </c>
      <c r="B147" s="9">
        <v>139</v>
      </c>
      <c r="C147" s="10">
        <v>18.406256666666664</v>
      </c>
      <c r="D147" s="6">
        <v>-5.6</v>
      </c>
      <c r="E147" s="9">
        <f t="shared" si="4"/>
        <v>-5.146</v>
      </c>
      <c r="F147" s="9">
        <v>-2.53</v>
      </c>
      <c r="G147" s="9">
        <f t="shared" si="5"/>
        <v>-2.3459999999999996</v>
      </c>
    </row>
    <row r="148" spans="1:7" ht="12.75">
      <c r="A148" s="4" t="s">
        <v>0</v>
      </c>
      <c r="B148" s="9">
        <f>140+(1/9)</f>
        <v>140.11111111111111</v>
      </c>
      <c r="C148" s="10">
        <v>18.72101857142857</v>
      </c>
      <c r="D148" s="6">
        <v>-4.16</v>
      </c>
      <c r="E148" s="9">
        <f t="shared" si="4"/>
        <v>-4.932</v>
      </c>
      <c r="F148" s="9">
        <v>-2</v>
      </c>
      <c r="G148" s="9">
        <f t="shared" si="5"/>
        <v>-2.238</v>
      </c>
    </row>
    <row r="149" spans="1:7" ht="12.75">
      <c r="A149" s="4" t="s">
        <v>0</v>
      </c>
      <c r="B149" s="9">
        <v>141</v>
      </c>
      <c r="C149" s="10">
        <v>18.972828095238093</v>
      </c>
      <c r="D149" s="6">
        <v>-4.03</v>
      </c>
      <c r="E149" s="9">
        <f t="shared" si="4"/>
        <v>-4.794</v>
      </c>
      <c r="F149" s="9">
        <v>-1.94</v>
      </c>
      <c r="G149" s="9">
        <f t="shared" si="5"/>
        <v>-2.2399999999999998</v>
      </c>
    </row>
    <row r="150" spans="1:7" ht="12.75">
      <c r="A150" s="4" t="s">
        <v>0</v>
      </c>
      <c r="B150" s="9">
        <f>142+(1/9)</f>
        <v>142.11111111111111</v>
      </c>
      <c r="C150" s="10">
        <v>19.287589999999998</v>
      </c>
      <c r="D150" s="6">
        <v>-5.02</v>
      </c>
      <c r="E150" s="9">
        <f t="shared" si="4"/>
        <v>-5.064</v>
      </c>
      <c r="F150" s="9">
        <v>-2.24</v>
      </c>
      <c r="G150" s="9">
        <f t="shared" si="5"/>
        <v>-2.332</v>
      </c>
    </row>
    <row r="151" spans="1:7" ht="12.75">
      <c r="A151" s="4" t="s">
        <v>0</v>
      </c>
      <c r="B151" s="9">
        <v>143</v>
      </c>
      <c r="C151" s="10">
        <v>19.53939952380952</v>
      </c>
      <c r="D151" s="6">
        <v>-5.16</v>
      </c>
      <c r="E151" s="9">
        <f t="shared" si="4"/>
        <v>-5.7620000000000005</v>
      </c>
      <c r="F151" s="9">
        <v>-2.49</v>
      </c>
      <c r="G151" s="9">
        <f t="shared" si="5"/>
        <v>-2.5940000000000003</v>
      </c>
    </row>
    <row r="152" spans="1:7" ht="12.75">
      <c r="A152" s="4" t="s">
        <v>0</v>
      </c>
      <c r="B152" s="9">
        <f>144+(1/9)</f>
        <v>144.11111111111111</v>
      </c>
      <c r="C152" s="10">
        <v>19.854161428571427</v>
      </c>
      <c r="D152" s="6">
        <v>-6.95</v>
      </c>
      <c r="E152" s="9">
        <f t="shared" si="4"/>
        <v>-5.880000000000001</v>
      </c>
      <c r="F152" s="9">
        <v>-2.99</v>
      </c>
      <c r="G152" s="9">
        <f t="shared" si="5"/>
        <v>-2.6220000000000003</v>
      </c>
    </row>
    <row r="153" spans="1:7" ht="12.75">
      <c r="A153" s="4" t="s">
        <v>0</v>
      </c>
      <c r="B153" s="9">
        <v>145</v>
      </c>
      <c r="C153" s="10">
        <v>20.10597095238095</v>
      </c>
      <c r="D153" s="6">
        <v>-7.65</v>
      </c>
      <c r="E153" s="9">
        <f t="shared" si="4"/>
        <v>-5.837999999999999</v>
      </c>
      <c r="F153" s="9">
        <v>-3.31</v>
      </c>
      <c r="G153" s="9">
        <f t="shared" si="5"/>
        <v>-2.632</v>
      </c>
    </row>
    <row r="154" spans="1:7" ht="12.75">
      <c r="A154" s="4" t="s">
        <v>0</v>
      </c>
      <c r="B154" s="9">
        <f>146+(1/9)</f>
        <v>146.11111111111111</v>
      </c>
      <c r="C154" s="10">
        <v>20.420732857142855</v>
      </c>
      <c r="D154" s="6">
        <v>-4.62</v>
      </c>
      <c r="E154" s="9">
        <f t="shared" si="4"/>
        <v>-5.742</v>
      </c>
      <c r="F154" s="9">
        <v>-2.08</v>
      </c>
      <c r="G154" s="9">
        <f t="shared" si="5"/>
        <v>-2.6460000000000004</v>
      </c>
    </row>
    <row r="155" spans="1:7" ht="12.75">
      <c r="A155" s="4" t="s">
        <v>0</v>
      </c>
      <c r="B155" s="9">
        <v>147</v>
      </c>
      <c r="C155" s="10">
        <v>20.67254238095238</v>
      </c>
      <c r="D155" s="6">
        <v>-4.81</v>
      </c>
      <c r="E155" s="9">
        <f t="shared" si="4"/>
        <v>-5.295999999999999</v>
      </c>
      <c r="F155" s="9">
        <v>-2.29</v>
      </c>
      <c r="G155" s="9">
        <f t="shared" si="5"/>
        <v>-2.512</v>
      </c>
    </row>
    <row r="156" spans="1:7" ht="12.75">
      <c r="A156" s="4" t="s">
        <v>0</v>
      </c>
      <c r="B156" s="9">
        <f>148+(1/9)</f>
        <v>148.11111111111111</v>
      </c>
      <c r="C156" s="10">
        <v>20.987304285714284</v>
      </c>
      <c r="D156" s="6">
        <v>-4.68</v>
      </c>
      <c r="E156" s="9">
        <f t="shared" si="4"/>
        <v>-5.081999999999999</v>
      </c>
      <c r="F156" s="9">
        <v>-2.56</v>
      </c>
      <c r="G156" s="9">
        <f t="shared" si="5"/>
        <v>-2.452</v>
      </c>
    </row>
    <row r="157" spans="1:7" ht="12.75">
      <c r="A157" s="4" t="s">
        <v>0</v>
      </c>
      <c r="B157" s="9">
        <v>149</v>
      </c>
      <c r="C157" s="10">
        <v>21.239113809523808</v>
      </c>
      <c r="D157" s="6">
        <v>-4.72</v>
      </c>
      <c r="E157" s="9">
        <f t="shared" si="4"/>
        <v>-5.584</v>
      </c>
      <c r="F157" s="9">
        <v>-2.32</v>
      </c>
      <c r="G157" s="9">
        <f t="shared" si="5"/>
        <v>-2.684</v>
      </c>
    </row>
    <row r="158" spans="1:7" ht="12.75">
      <c r="A158" s="4" t="s">
        <v>0</v>
      </c>
      <c r="B158" s="9">
        <f>150+(1/9)</f>
        <v>150.11111111111111</v>
      </c>
      <c r="C158" s="10">
        <v>21.553875714285713</v>
      </c>
      <c r="D158" s="6">
        <v>-6.58</v>
      </c>
      <c r="E158" s="9">
        <f t="shared" si="4"/>
        <v>-5.874</v>
      </c>
      <c r="F158" s="9">
        <v>-3.01</v>
      </c>
      <c r="G158" s="9">
        <f t="shared" si="5"/>
        <v>-2.7779999999999996</v>
      </c>
    </row>
    <row r="159" spans="1:7" ht="12.75">
      <c r="A159" s="4" t="s">
        <v>0</v>
      </c>
      <c r="B159" s="9">
        <v>151</v>
      </c>
      <c r="C159" s="10">
        <v>21.806</v>
      </c>
      <c r="D159" s="6">
        <v>-7.13</v>
      </c>
      <c r="E159" s="9">
        <f t="shared" si="4"/>
        <v>-6.287999999999999</v>
      </c>
      <c r="F159" s="9">
        <v>-3.24</v>
      </c>
      <c r="G159" s="9">
        <f t="shared" si="5"/>
        <v>-2.902</v>
      </c>
    </row>
    <row r="160" spans="1:7" ht="12.75">
      <c r="A160" s="4" t="s">
        <v>0</v>
      </c>
      <c r="B160" s="9">
        <f>152+(1/9)</f>
        <v>152.11111111111111</v>
      </c>
      <c r="C160" s="10">
        <v>21.826555555555558</v>
      </c>
      <c r="D160" s="6">
        <v>-6.26</v>
      </c>
      <c r="E160" s="9">
        <f t="shared" si="4"/>
        <v>-6.609999999999999</v>
      </c>
      <c r="F160" s="9">
        <v>-2.76</v>
      </c>
      <c r="G160" s="9">
        <f t="shared" si="5"/>
        <v>-3.02</v>
      </c>
    </row>
    <row r="161" spans="1:7" ht="12.75">
      <c r="A161" s="4" t="s">
        <v>0</v>
      </c>
      <c r="B161" s="9">
        <v>153</v>
      </c>
      <c r="C161" s="10">
        <v>21.843000000000004</v>
      </c>
      <c r="D161" s="6">
        <v>-6.75</v>
      </c>
      <c r="E161" s="9">
        <f t="shared" si="4"/>
        <v>-6.536</v>
      </c>
      <c r="F161" s="9">
        <v>-3.18</v>
      </c>
      <c r="G161" s="9">
        <f t="shared" si="5"/>
        <v>-3.02</v>
      </c>
    </row>
    <row r="162" spans="1:7" ht="12.75">
      <c r="A162" s="4" t="s">
        <v>0</v>
      </c>
      <c r="B162" s="9">
        <f>154+(1/9)</f>
        <v>154.11111111111111</v>
      </c>
      <c r="C162" s="10">
        <v>21.86355555555556</v>
      </c>
      <c r="D162" s="6">
        <v>-6.33</v>
      </c>
      <c r="E162" s="9">
        <f t="shared" si="4"/>
        <v>-6.38</v>
      </c>
      <c r="F162" s="9">
        <v>-2.91</v>
      </c>
      <c r="G162" s="9">
        <f t="shared" si="5"/>
        <v>-2.972</v>
      </c>
    </row>
    <row r="163" spans="1:7" ht="12.75">
      <c r="A163" s="4" t="s">
        <v>0</v>
      </c>
      <c r="B163" s="9">
        <v>155</v>
      </c>
      <c r="C163" s="10">
        <v>21.88</v>
      </c>
      <c r="D163" s="6">
        <v>-6.21</v>
      </c>
      <c r="E163" s="9">
        <f t="shared" si="4"/>
        <v>-6.343999999999999</v>
      </c>
      <c r="F163" s="9">
        <v>-3.01</v>
      </c>
      <c r="G163" s="9">
        <f t="shared" si="5"/>
        <v>-3.072</v>
      </c>
    </row>
    <row r="164" spans="1:7" ht="12.75">
      <c r="A164" s="4" t="s">
        <v>0</v>
      </c>
      <c r="B164" s="9">
        <f>156+(1/9)</f>
        <v>156.11111111111111</v>
      </c>
      <c r="C164" s="10">
        <v>21.900555555555563</v>
      </c>
      <c r="D164" s="6">
        <v>-6.35</v>
      </c>
      <c r="E164" s="9">
        <f t="shared" si="4"/>
        <v>-5.982</v>
      </c>
      <c r="F164" s="9">
        <v>-3</v>
      </c>
      <c r="G164" s="9">
        <f t="shared" si="5"/>
        <v>-2.916</v>
      </c>
    </row>
    <row r="165" spans="1:7" ht="12.75">
      <c r="A165" s="4" t="s">
        <v>0</v>
      </c>
      <c r="B165" s="9">
        <v>157</v>
      </c>
      <c r="C165" s="10">
        <v>21.91700000000001</v>
      </c>
      <c r="D165" s="6">
        <v>-6.08</v>
      </c>
      <c r="E165" s="9">
        <f t="shared" si="4"/>
        <v>-6.0280000000000005</v>
      </c>
      <c r="F165" s="9">
        <v>-3.26</v>
      </c>
      <c r="G165" s="9">
        <f t="shared" si="5"/>
        <v>-2.966</v>
      </c>
    </row>
    <row r="166" spans="1:7" ht="12.75">
      <c r="A166" s="4" t="s">
        <v>0</v>
      </c>
      <c r="B166" s="9">
        <f>158+(1/9)</f>
        <v>158.11111111111111</v>
      </c>
      <c r="C166" s="10">
        <v>21.937555555555566</v>
      </c>
      <c r="D166" s="6">
        <v>-4.94</v>
      </c>
      <c r="E166" s="9">
        <f t="shared" si="4"/>
        <v>-6.192</v>
      </c>
      <c r="F166" s="9">
        <v>-2.4</v>
      </c>
      <c r="G166" s="9">
        <f t="shared" si="5"/>
        <v>-3.0100000000000002</v>
      </c>
    </row>
    <row r="167" spans="1:7" ht="12.75">
      <c r="A167" s="4" t="s">
        <v>0</v>
      </c>
      <c r="B167" s="9">
        <v>159</v>
      </c>
      <c r="C167" s="10">
        <v>21.95400000000001</v>
      </c>
      <c r="D167" s="6">
        <v>-6.56</v>
      </c>
      <c r="E167" s="9">
        <f t="shared" si="4"/>
        <v>-6.346</v>
      </c>
      <c r="F167" s="9">
        <v>-3.16</v>
      </c>
      <c r="G167" s="9">
        <f t="shared" si="5"/>
        <v>-3.0840000000000005</v>
      </c>
    </row>
    <row r="168" spans="1:7" ht="12.75">
      <c r="A168" s="4" t="s">
        <v>0</v>
      </c>
      <c r="B168" s="9">
        <f>160+(1/9)</f>
        <v>160.11111111111111</v>
      </c>
      <c r="C168" s="10">
        <v>21.97455555555557</v>
      </c>
      <c r="D168" s="6">
        <v>-7.03</v>
      </c>
      <c r="E168" s="9">
        <f t="shared" si="4"/>
        <v>-6.524000000000001</v>
      </c>
      <c r="F168" s="9">
        <v>-3.23</v>
      </c>
      <c r="G168" s="9">
        <f t="shared" si="5"/>
        <v>-3.052</v>
      </c>
    </row>
    <row r="169" spans="1:7" ht="12.75">
      <c r="A169" s="4" t="s">
        <v>0</v>
      </c>
      <c r="B169" s="9">
        <v>161</v>
      </c>
      <c r="C169" s="10">
        <v>21.991000000000014</v>
      </c>
      <c r="D169" s="6">
        <v>-7.12</v>
      </c>
      <c r="E169" s="9">
        <f t="shared" si="4"/>
        <v>-6.99</v>
      </c>
      <c r="F169" s="9">
        <v>-3.37</v>
      </c>
      <c r="G169" s="9">
        <f t="shared" si="5"/>
        <v>-3.2560000000000002</v>
      </c>
    </row>
    <row r="170" spans="1:7" ht="12.75">
      <c r="A170" s="4" t="s">
        <v>0</v>
      </c>
      <c r="B170" s="9">
        <f>162+(1/9)</f>
        <v>162.11111111111111</v>
      </c>
      <c r="C170" s="10">
        <v>22.01155555555557</v>
      </c>
      <c r="D170" s="6">
        <v>-6.97</v>
      </c>
      <c r="E170" s="9">
        <f t="shared" si="4"/>
        <v>-7.136</v>
      </c>
      <c r="F170" s="9">
        <v>-3.1</v>
      </c>
      <c r="G170" s="9">
        <f t="shared" si="5"/>
        <v>-3.2659999999999996</v>
      </c>
    </row>
    <row r="171" spans="1:7" ht="12.75">
      <c r="A171" s="4" t="s">
        <v>0</v>
      </c>
      <c r="B171" s="9">
        <v>163</v>
      </c>
      <c r="C171" s="10">
        <v>22.028000000000016</v>
      </c>
      <c r="D171" s="6">
        <v>-7.27</v>
      </c>
      <c r="E171" s="9">
        <f t="shared" si="4"/>
        <v>-7.236</v>
      </c>
      <c r="F171" s="9">
        <v>-3.42</v>
      </c>
      <c r="G171" s="9">
        <f t="shared" si="5"/>
        <v>-3.31</v>
      </c>
    </row>
    <row r="172" spans="1:7" ht="12.75">
      <c r="A172" s="4" t="s">
        <v>0</v>
      </c>
      <c r="B172" s="9">
        <f>164+(1/9)</f>
        <v>164.11111111111111</v>
      </c>
      <c r="C172" s="10">
        <v>22.048555555555573</v>
      </c>
      <c r="D172" s="6">
        <v>-7.29</v>
      </c>
      <c r="E172" s="9">
        <f t="shared" si="4"/>
        <v>-7.287999999999999</v>
      </c>
      <c r="F172" s="9">
        <v>-3.21</v>
      </c>
      <c r="G172" s="9">
        <f t="shared" si="5"/>
        <v>-3.308</v>
      </c>
    </row>
    <row r="173" spans="1:7" ht="12.75">
      <c r="A173" s="4" t="s">
        <v>0</v>
      </c>
      <c r="B173" s="9">
        <v>165</v>
      </c>
      <c r="C173" s="10">
        <v>22.065</v>
      </c>
      <c r="D173" s="6">
        <v>-7.53</v>
      </c>
      <c r="E173" s="9">
        <f t="shared" si="4"/>
        <v>-7.2219999999999995</v>
      </c>
      <c r="F173" s="9">
        <v>-3.45</v>
      </c>
      <c r="G173" s="9">
        <f t="shared" si="5"/>
        <v>-3.3619999999999997</v>
      </c>
    </row>
    <row r="174" spans="1:7" ht="12.75">
      <c r="A174" s="4" t="s">
        <v>0</v>
      </c>
      <c r="B174" s="9">
        <f>166+(1/9)</f>
        <v>166.11111111111111</v>
      </c>
      <c r="C174" s="10">
        <v>22.085555555555576</v>
      </c>
      <c r="D174" s="6">
        <v>-7.38</v>
      </c>
      <c r="E174" s="9">
        <f t="shared" si="4"/>
        <v>-7.18</v>
      </c>
      <c r="F174" s="9">
        <v>-3.36</v>
      </c>
      <c r="G174" s="9">
        <f t="shared" si="5"/>
        <v>-3.31</v>
      </c>
    </row>
    <row r="175" spans="1:7" ht="12.75">
      <c r="A175" s="4" t="s">
        <v>0</v>
      </c>
      <c r="B175" s="9">
        <v>167</v>
      </c>
      <c r="C175" s="10">
        <v>22.10200000000002</v>
      </c>
      <c r="D175" s="6">
        <v>-6.64</v>
      </c>
      <c r="E175" s="9">
        <f t="shared" si="4"/>
        <v>-7.254</v>
      </c>
      <c r="F175" s="9">
        <v>-3.37</v>
      </c>
      <c r="G175" s="9">
        <f t="shared" si="5"/>
        <v>-3.396</v>
      </c>
    </row>
    <row r="176" spans="1:7" ht="12.75">
      <c r="A176" s="4" t="s">
        <v>0</v>
      </c>
      <c r="B176" s="9">
        <f>168+(1/9)</f>
        <v>168.11111111111111</v>
      </c>
      <c r="C176" s="10">
        <v>22.12255555555558</v>
      </c>
      <c r="D176" s="6">
        <v>-7.06</v>
      </c>
      <c r="E176" s="9">
        <f t="shared" si="4"/>
        <v>-7.215999999999999</v>
      </c>
      <c r="F176" s="9">
        <v>-3.16</v>
      </c>
      <c r="G176" s="9">
        <f t="shared" si="5"/>
        <v>-3.346</v>
      </c>
    </row>
    <row r="177" spans="1:7" ht="12.75">
      <c r="A177" s="4" t="s">
        <v>0</v>
      </c>
      <c r="B177" s="9">
        <v>169</v>
      </c>
      <c r="C177" s="10">
        <v>22.139000000000024</v>
      </c>
      <c r="D177" s="6">
        <v>-7.66</v>
      </c>
      <c r="E177" s="9">
        <f t="shared" si="4"/>
        <v>-7.140000000000001</v>
      </c>
      <c r="F177" s="9">
        <v>-3.64</v>
      </c>
      <c r="G177" s="9">
        <f t="shared" si="5"/>
        <v>-3.2920000000000003</v>
      </c>
    </row>
    <row r="178" spans="1:7" ht="12.75">
      <c r="A178" s="4" t="s">
        <v>0</v>
      </c>
      <c r="B178" s="9">
        <f>170+(1/9)</f>
        <v>170.11111111111111</v>
      </c>
      <c r="C178" s="10">
        <v>22.15955555555558</v>
      </c>
      <c r="D178" s="6">
        <v>-7.34</v>
      </c>
      <c r="E178" s="9">
        <f t="shared" si="4"/>
        <v>-7.147999999999999</v>
      </c>
      <c r="F178" s="9">
        <v>-3.2</v>
      </c>
      <c r="G178" s="9">
        <f t="shared" si="5"/>
        <v>-3.246</v>
      </c>
    </row>
    <row r="179" spans="1:7" ht="12.75">
      <c r="A179" s="4" t="s">
        <v>0</v>
      </c>
      <c r="B179" s="9">
        <f>172+(1/9)</f>
        <v>172.11111111111111</v>
      </c>
      <c r="C179" s="10">
        <v>22.19655555555558</v>
      </c>
      <c r="D179" s="6">
        <v>-7</v>
      </c>
      <c r="E179" s="9">
        <f t="shared" si="4"/>
        <v>-7.018000000000001</v>
      </c>
      <c r="F179" s="9">
        <v>-3.09</v>
      </c>
      <c r="G179" s="9">
        <f t="shared" si="5"/>
        <v>-3.2060000000000004</v>
      </c>
    </row>
    <row r="180" spans="1:7" ht="12.75">
      <c r="A180" s="4" t="s">
        <v>0</v>
      </c>
      <c r="B180" s="9">
        <v>173</v>
      </c>
      <c r="C180" s="10">
        <v>22.213000000000026</v>
      </c>
      <c r="D180" s="6">
        <v>-6.68</v>
      </c>
      <c r="E180" s="9">
        <f t="shared" si="4"/>
        <v>-6.85</v>
      </c>
      <c r="F180" s="9">
        <v>-3.14</v>
      </c>
      <c r="G180" s="9">
        <f t="shared" si="5"/>
        <v>-3.134</v>
      </c>
    </row>
    <row r="181" spans="1:7" ht="12.75">
      <c r="A181" s="4" t="s">
        <v>0</v>
      </c>
      <c r="B181" s="9">
        <f>174+(1/9)</f>
        <v>174.11111111111111</v>
      </c>
      <c r="C181" s="10">
        <v>22.233555555555583</v>
      </c>
      <c r="D181" s="6">
        <v>-6.41</v>
      </c>
      <c r="E181" s="9">
        <f t="shared" si="4"/>
        <v>-6.69</v>
      </c>
      <c r="F181" s="9">
        <v>-2.96</v>
      </c>
      <c r="G181" s="9">
        <f t="shared" si="5"/>
        <v>-3.104</v>
      </c>
    </row>
    <row r="182" spans="1:7" ht="12.75">
      <c r="A182" s="4" t="s">
        <v>0</v>
      </c>
      <c r="B182" s="9">
        <v>175</v>
      </c>
      <c r="C182" s="10">
        <v>22.25</v>
      </c>
      <c r="D182" s="6">
        <v>-6.82</v>
      </c>
      <c r="E182" s="9">
        <f t="shared" si="4"/>
        <v>-6.725999999999999</v>
      </c>
      <c r="F182" s="9">
        <v>-3.28</v>
      </c>
      <c r="G182" s="9">
        <f t="shared" si="5"/>
        <v>-3.16</v>
      </c>
    </row>
    <row r="183" spans="1:7" ht="12.75">
      <c r="A183" s="4" t="s">
        <v>0</v>
      </c>
      <c r="B183" s="9">
        <f>176+(1/9)</f>
        <v>176.11111111111111</v>
      </c>
      <c r="C183" s="10">
        <v>22.270555555555585</v>
      </c>
      <c r="D183" s="6">
        <v>-6.54</v>
      </c>
      <c r="E183" s="9">
        <f t="shared" si="4"/>
        <v>-6.792</v>
      </c>
      <c r="F183" s="9">
        <v>-3.05</v>
      </c>
      <c r="G183" s="9">
        <f t="shared" si="5"/>
        <v>-3.1740000000000004</v>
      </c>
    </row>
    <row r="184" spans="1:7" ht="12.75">
      <c r="A184" s="4" t="s">
        <v>0</v>
      </c>
      <c r="B184" s="9">
        <v>177</v>
      </c>
      <c r="C184" s="10">
        <v>22.28700000000003</v>
      </c>
      <c r="D184" s="6">
        <v>-7.18</v>
      </c>
      <c r="E184" s="9">
        <f t="shared" si="4"/>
        <v>-7.019999999999999</v>
      </c>
      <c r="F184" s="9">
        <v>-3.37</v>
      </c>
      <c r="G184" s="9">
        <f t="shared" si="5"/>
        <v>-3.2520000000000002</v>
      </c>
    </row>
    <row r="185" spans="1:7" ht="12.75">
      <c r="A185" s="4" t="s">
        <v>0</v>
      </c>
      <c r="B185" s="9">
        <f>178+(1/9)</f>
        <v>178.11111111111111</v>
      </c>
      <c r="C185" s="10">
        <v>22.307555555555588</v>
      </c>
      <c r="D185" s="6">
        <v>-7.01</v>
      </c>
      <c r="E185" s="9">
        <f t="shared" si="4"/>
        <v>-7.041999999999999</v>
      </c>
      <c r="F185" s="9">
        <v>-3.21</v>
      </c>
      <c r="G185" s="9">
        <f t="shared" si="5"/>
        <v>-3.254</v>
      </c>
    </row>
    <row r="186" spans="1:7" ht="12.75">
      <c r="A186" s="4" t="s">
        <v>0</v>
      </c>
      <c r="B186" s="9">
        <v>179</v>
      </c>
      <c r="C186" s="10">
        <v>22.324000000000034</v>
      </c>
      <c r="D186" s="6">
        <v>-7.55</v>
      </c>
      <c r="E186" s="9">
        <f t="shared" si="4"/>
        <v>-7.242</v>
      </c>
      <c r="F186" s="9">
        <v>-3.35</v>
      </c>
      <c r="G186" s="9">
        <f t="shared" si="5"/>
        <v>-3.4479999999999995</v>
      </c>
    </row>
    <row r="187" spans="1:7" ht="12.75">
      <c r="A187" s="4" t="s">
        <v>0</v>
      </c>
      <c r="B187" s="9">
        <f>180+(1/9)</f>
        <v>180.11111111111111</v>
      </c>
      <c r="C187" s="10">
        <v>22.34455555555559</v>
      </c>
      <c r="D187" s="6">
        <v>-6.93</v>
      </c>
      <c r="E187" s="9">
        <f t="shared" si="4"/>
        <v>-7.215999999999999</v>
      </c>
      <c r="F187" s="9">
        <v>-3.29</v>
      </c>
      <c r="G187" s="9">
        <f t="shared" si="5"/>
        <v>-3.442</v>
      </c>
    </row>
    <row r="188" spans="1:7" ht="12.75">
      <c r="A188" s="4" t="s">
        <v>0</v>
      </c>
      <c r="B188" s="9">
        <v>181</v>
      </c>
      <c r="C188" s="10">
        <v>22.361000000000036</v>
      </c>
      <c r="D188" s="6">
        <v>-7.54</v>
      </c>
      <c r="E188" s="9">
        <f t="shared" si="4"/>
        <v>-6.976000000000001</v>
      </c>
      <c r="F188" s="9">
        <v>-4.02</v>
      </c>
      <c r="G188" s="9">
        <f t="shared" si="5"/>
        <v>-3.3980000000000006</v>
      </c>
    </row>
    <row r="189" spans="1:7" ht="12.75">
      <c r="A189" s="4" t="s">
        <v>0</v>
      </c>
      <c r="B189" s="9">
        <f>182+(1/9)</f>
        <v>182.11111111111111</v>
      </c>
      <c r="C189" s="10">
        <v>22.381555555555593</v>
      </c>
      <c r="D189" s="6">
        <v>-7.05</v>
      </c>
      <c r="E189" s="9">
        <f t="shared" si="4"/>
        <v>-7.044</v>
      </c>
      <c r="F189" s="9">
        <v>-3.34</v>
      </c>
      <c r="G189" s="9">
        <f t="shared" si="5"/>
        <v>-3.4339999999999997</v>
      </c>
    </row>
    <row r="190" spans="1:7" ht="12.75">
      <c r="A190" s="4" t="s">
        <v>0</v>
      </c>
      <c r="B190" s="9">
        <v>183</v>
      </c>
      <c r="C190" s="10">
        <v>22.398</v>
      </c>
      <c r="D190" s="6">
        <v>-5.81</v>
      </c>
      <c r="E190" s="9">
        <f t="shared" si="4"/>
        <v>-6.595999999999999</v>
      </c>
      <c r="F190" s="9">
        <v>-2.99</v>
      </c>
      <c r="G190" s="9">
        <f t="shared" si="5"/>
        <v>-3.2239999999999993</v>
      </c>
    </row>
    <row r="191" spans="1:7" ht="12.75">
      <c r="A191" s="4" t="s">
        <v>0</v>
      </c>
      <c r="B191" s="9">
        <f>184+(1/9)</f>
        <v>184.11111111111111</v>
      </c>
      <c r="C191" s="10">
        <v>22.53479012345679</v>
      </c>
      <c r="D191" s="6">
        <v>-7.89</v>
      </c>
      <c r="E191" s="9">
        <f t="shared" si="4"/>
        <v>-6.368</v>
      </c>
      <c r="F191" s="9">
        <v>-3.53</v>
      </c>
      <c r="G191" s="9">
        <f t="shared" si="5"/>
        <v>-3.002</v>
      </c>
    </row>
    <row r="192" spans="1:7" ht="12.75">
      <c r="A192" s="4" t="s">
        <v>0</v>
      </c>
      <c r="B192" s="9">
        <v>185</v>
      </c>
      <c r="C192" s="10">
        <v>22.644222222222222</v>
      </c>
      <c r="D192" s="6">
        <v>-4.69</v>
      </c>
      <c r="E192" s="9">
        <f t="shared" si="4"/>
        <v>-5.892</v>
      </c>
      <c r="F192" s="9">
        <v>-2.24</v>
      </c>
      <c r="G192" s="9">
        <f t="shared" si="5"/>
        <v>-2.832</v>
      </c>
    </row>
    <row r="193" spans="1:7" ht="12.75">
      <c r="A193" s="4" t="s">
        <v>0</v>
      </c>
      <c r="B193" s="9">
        <f>186+(1/9)</f>
        <v>186.11111111111111</v>
      </c>
      <c r="C193" s="10">
        <v>22.781012345679013</v>
      </c>
      <c r="D193" s="6">
        <v>-6.4</v>
      </c>
      <c r="E193" s="9">
        <f t="shared" si="4"/>
        <v>-5.6979999999999995</v>
      </c>
      <c r="F193" s="9">
        <v>-2.91</v>
      </c>
      <c r="G193" s="9">
        <f t="shared" si="5"/>
        <v>-2.7600000000000002</v>
      </c>
    </row>
    <row r="194" spans="1:7" ht="12.75">
      <c r="A194" s="4" t="s">
        <v>0</v>
      </c>
      <c r="B194" s="9">
        <v>187</v>
      </c>
      <c r="C194" s="10">
        <v>22.890444444444444</v>
      </c>
      <c r="D194" s="6">
        <v>-4.67</v>
      </c>
      <c r="E194" s="9">
        <f t="shared" si="4"/>
        <v>-5.102</v>
      </c>
      <c r="F194" s="9">
        <v>-2.49</v>
      </c>
      <c r="G194" s="9">
        <f t="shared" si="5"/>
        <v>-2.542</v>
      </c>
    </row>
    <row r="195" spans="1:7" ht="12.75">
      <c r="A195" s="4" t="s">
        <v>0</v>
      </c>
      <c r="B195" s="9">
        <f>188+(1/9)</f>
        <v>188.11111111111111</v>
      </c>
      <c r="C195" s="10">
        <v>23.027234567901235</v>
      </c>
      <c r="D195" s="6">
        <v>-4.84</v>
      </c>
      <c r="E195" s="9">
        <f t="shared" si="4"/>
        <v>-5.220000000000001</v>
      </c>
      <c r="F195" s="9">
        <v>-2.63</v>
      </c>
      <c r="G195" s="9">
        <f t="shared" si="5"/>
        <v>-2.6100000000000003</v>
      </c>
    </row>
    <row r="196" spans="1:7" ht="12.75">
      <c r="A196" s="4" t="s">
        <v>0</v>
      </c>
      <c r="B196" s="9">
        <v>189</v>
      </c>
      <c r="C196" s="10">
        <v>23.136666666666667</v>
      </c>
      <c r="D196" s="6">
        <v>-4.91</v>
      </c>
      <c r="E196" s="9">
        <f t="shared" si="4"/>
        <v>-5.093999999999999</v>
      </c>
      <c r="F196" s="9">
        <v>-2.44</v>
      </c>
      <c r="G196" s="9">
        <f t="shared" si="5"/>
        <v>-2.572</v>
      </c>
    </row>
    <row r="197" spans="1:7" ht="12.75">
      <c r="A197" s="4" t="s">
        <v>0</v>
      </c>
      <c r="B197" s="9">
        <f>190+(1/9)</f>
        <v>190.11111111111111</v>
      </c>
      <c r="C197" s="10">
        <v>23.273456790123458</v>
      </c>
      <c r="D197" s="6">
        <v>-5.28</v>
      </c>
      <c r="E197" s="9">
        <f t="shared" si="4"/>
        <v>-5.132</v>
      </c>
      <c r="F197" s="9">
        <v>-2.58</v>
      </c>
      <c r="G197" s="9">
        <f t="shared" si="5"/>
        <v>-2.572</v>
      </c>
    </row>
    <row r="198" spans="1:7" ht="12.75">
      <c r="A198" s="4" t="s">
        <v>0</v>
      </c>
      <c r="B198" s="9">
        <v>191</v>
      </c>
      <c r="C198" s="10">
        <v>23.38288888888889</v>
      </c>
      <c r="D198" s="6">
        <v>-5.77</v>
      </c>
      <c r="E198" s="9">
        <f t="shared" si="4"/>
        <v>-5.014</v>
      </c>
      <c r="F198" s="9">
        <v>-2.72</v>
      </c>
      <c r="G198" s="9">
        <f t="shared" si="5"/>
        <v>-2.5100000000000002</v>
      </c>
    </row>
    <row r="199" spans="1:7" ht="12.75">
      <c r="A199" s="4" t="s">
        <v>0</v>
      </c>
      <c r="B199" s="9">
        <f>192+(1/9)</f>
        <v>192.11111111111111</v>
      </c>
      <c r="C199" s="10">
        <v>23.51967901234568</v>
      </c>
      <c r="D199" s="6">
        <v>-4.86</v>
      </c>
      <c r="E199" s="9">
        <f t="shared" si="4"/>
        <v>-5.0920000000000005</v>
      </c>
      <c r="F199" s="9">
        <v>-2.49</v>
      </c>
      <c r="G199" s="9">
        <f t="shared" si="5"/>
        <v>-2.5160000000000005</v>
      </c>
    </row>
    <row r="200" spans="1:7" ht="12.75">
      <c r="A200" s="4" t="s">
        <v>0</v>
      </c>
      <c r="B200" s="9">
        <v>193</v>
      </c>
      <c r="C200" s="10">
        <v>23.62911111111111</v>
      </c>
      <c r="D200" s="6">
        <v>-4.25</v>
      </c>
      <c r="E200" s="9">
        <f t="shared" si="4"/>
        <v>-5.07</v>
      </c>
      <c r="F200" s="9">
        <v>-2.32</v>
      </c>
      <c r="G200" s="9">
        <f t="shared" si="5"/>
        <v>-2.4960000000000004</v>
      </c>
    </row>
    <row r="201" spans="1:7" ht="12.75">
      <c r="A201" s="4" t="s">
        <v>0</v>
      </c>
      <c r="B201" s="9">
        <f>194+(1/9)</f>
        <v>194.11111111111111</v>
      </c>
      <c r="C201" s="10">
        <v>23.765901234567902</v>
      </c>
      <c r="D201" s="6">
        <v>-5.3</v>
      </c>
      <c r="E201" s="9">
        <f t="shared" si="4"/>
        <v>-5.1</v>
      </c>
      <c r="F201" s="9">
        <v>-2.47</v>
      </c>
      <c r="G201" s="9">
        <f t="shared" si="5"/>
        <v>-2.4560000000000004</v>
      </c>
    </row>
    <row r="202" spans="1:7" ht="12.75">
      <c r="A202" s="4" t="s">
        <v>0</v>
      </c>
      <c r="B202" s="9">
        <v>195</v>
      </c>
      <c r="C202" s="10">
        <v>23.875333333333334</v>
      </c>
      <c r="D202" s="6">
        <v>-5.17</v>
      </c>
      <c r="E202" s="9">
        <f aca="true" t="shared" si="6" ref="E202:E265">AVERAGE(D200:D204)</f>
        <v>-5.1899999999999995</v>
      </c>
      <c r="F202" s="9">
        <v>-2.48</v>
      </c>
      <c r="G202" s="9">
        <f aca="true" t="shared" si="7" ref="G202:G265">AVERAGE(F200:F204)</f>
        <v>-2.4259999999999997</v>
      </c>
    </row>
    <row r="203" spans="1:7" ht="12.75">
      <c r="A203" s="4" t="s">
        <v>0</v>
      </c>
      <c r="B203" s="9">
        <f>196+(1/9)</f>
        <v>196.11111111111111</v>
      </c>
      <c r="C203" s="10">
        <v>24.012123456790125</v>
      </c>
      <c r="D203" s="6">
        <v>-5.92</v>
      </c>
      <c r="E203" s="9">
        <f t="shared" si="6"/>
        <v>-5.542</v>
      </c>
      <c r="F203" s="9">
        <v>-2.52</v>
      </c>
      <c r="G203" s="9">
        <f t="shared" si="7"/>
        <v>-2.484</v>
      </c>
    </row>
    <row r="204" spans="1:7" ht="12.75">
      <c r="A204" s="4" t="s">
        <v>0</v>
      </c>
      <c r="B204" s="9">
        <v>197</v>
      </c>
      <c r="C204" s="10">
        <v>24.121555555555556</v>
      </c>
      <c r="D204" s="6">
        <v>-5.31</v>
      </c>
      <c r="E204" s="9">
        <f t="shared" si="6"/>
        <v>-5.965999999999999</v>
      </c>
      <c r="F204" s="9">
        <v>-2.34</v>
      </c>
      <c r="G204" s="9">
        <f t="shared" si="7"/>
        <v>-2.638</v>
      </c>
    </row>
    <row r="205" spans="1:7" ht="12.75">
      <c r="A205" s="4" t="s">
        <v>0</v>
      </c>
      <c r="B205" s="9">
        <f>198+(1/9)</f>
        <v>198.11111111111111</v>
      </c>
      <c r="C205" s="10">
        <v>24.258345679012347</v>
      </c>
      <c r="D205" s="6">
        <v>-6.01</v>
      </c>
      <c r="E205" s="9">
        <f t="shared" si="6"/>
        <v>-6.496</v>
      </c>
      <c r="F205" s="9">
        <v>-2.61</v>
      </c>
      <c r="G205" s="9">
        <f t="shared" si="7"/>
        <v>-2.8</v>
      </c>
    </row>
    <row r="206" spans="1:7" ht="12.75">
      <c r="A206" s="4" t="s">
        <v>0</v>
      </c>
      <c r="B206" s="9">
        <v>199</v>
      </c>
      <c r="C206" s="10">
        <v>24.36777777777778</v>
      </c>
      <c r="D206" s="6">
        <v>-7.42</v>
      </c>
      <c r="E206" s="9">
        <f t="shared" si="6"/>
        <v>-6.965999999999999</v>
      </c>
      <c r="F206" s="9">
        <v>-3.24</v>
      </c>
      <c r="G206" s="9">
        <f t="shared" si="7"/>
        <v>-2.978</v>
      </c>
    </row>
    <row r="207" spans="1:7" ht="12.75">
      <c r="A207" s="4" t="s">
        <v>0</v>
      </c>
      <c r="B207" s="9">
        <f>200+(1/9)</f>
        <v>200.11111111111111</v>
      </c>
      <c r="C207" s="10">
        <v>24.50456790123457</v>
      </c>
      <c r="D207" s="6">
        <v>-7.82</v>
      </c>
      <c r="E207" s="9">
        <f t="shared" si="6"/>
        <v>-7.548</v>
      </c>
      <c r="F207" s="9">
        <v>-3.29</v>
      </c>
      <c r="G207" s="9">
        <f t="shared" si="7"/>
        <v>-3.2120000000000006</v>
      </c>
    </row>
    <row r="208" spans="1:7" ht="12.75">
      <c r="A208" s="4" t="s">
        <v>0</v>
      </c>
      <c r="B208" s="9">
        <v>201</v>
      </c>
      <c r="C208" s="10">
        <v>24.614</v>
      </c>
      <c r="D208" s="6">
        <v>-8.27</v>
      </c>
      <c r="E208" s="9">
        <f t="shared" si="6"/>
        <v>-7.983999999999999</v>
      </c>
      <c r="F208" s="9">
        <v>-3.41</v>
      </c>
      <c r="G208" s="9">
        <f t="shared" si="7"/>
        <v>-3.3840000000000003</v>
      </c>
    </row>
    <row r="209" spans="1:7" ht="12.75">
      <c r="A209" s="4" t="s">
        <v>0</v>
      </c>
      <c r="B209" s="9">
        <f>202+(1/9)</f>
        <v>202.11111111111111</v>
      </c>
      <c r="C209" s="10">
        <v>24.75079012345679</v>
      </c>
      <c r="D209" s="6">
        <v>-8.22</v>
      </c>
      <c r="E209" s="9">
        <f t="shared" si="6"/>
        <v>-8.018</v>
      </c>
      <c r="F209" s="9">
        <v>-3.51</v>
      </c>
      <c r="G209" s="9">
        <f t="shared" si="7"/>
        <v>-3.3560000000000003</v>
      </c>
    </row>
    <row r="210" spans="1:7" ht="12.75">
      <c r="A210" s="4" t="s">
        <v>0</v>
      </c>
      <c r="B210" s="9">
        <v>203</v>
      </c>
      <c r="C210" s="10">
        <v>24.860222222222223</v>
      </c>
      <c r="D210" s="6">
        <v>-8.19</v>
      </c>
      <c r="E210" s="9">
        <f t="shared" si="6"/>
        <v>-7.818</v>
      </c>
      <c r="F210" s="9">
        <v>-3.47</v>
      </c>
      <c r="G210" s="9">
        <f t="shared" si="7"/>
        <v>-3.2640000000000002</v>
      </c>
    </row>
    <row r="211" spans="1:7" ht="12.75">
      <c r="A211" s="4" t="s">
        <v>0</v>
      </c>
      <c r="B211" s="9">
        <f>204+(1/9)</f>
        <v>204.11111111111111</v>
      </c>
      <c r="C211" s="10">
        <v>24.997012345679014</v>
      </c>
      <c r="D211" s="6">
        <v>-7.59</v>
      </c>
      <c r="E211" s="9">
        <f t="shared" si="6"/>
        <v>-7.590000000000001</v>
      </c>
      <c r="F211" s="9">
        <v>-3.1</v>
      </c>
      <c r="G211" s="9">
        <f t="shared" si="7"/>
        <v>-3.146</v>
      </c>
    </row>
    <row r="212" spans="1:7" ht="12.75">
      <c r="A212" s="4" t="s">
        <v>0</v>
      </c>
      <c r="B212" s="9">
        <v>205</v>
      </c>
      <c r="C212" s="10">
        <v>25.106444444444445</v>
      </c>
      <c r="D212" s="6">
        <v>-6.82</v>
      </c>
      <c r="E212" s="9">
        <f t="shared" si="6"/>
        <v>-7.468000000000001</v>
      </c>
      <c r="F212" s="9">
        <v>-2.83</v>
      </c>
      <c r="G212" s="9">
        <f t="shared" si="7"/>
        <v>-3.0380000000000003</v>
      </c>
    </row>
    <row r="213" spans="1:7" ht="12.75">
      <c r="A213" s="4" t="s">
        <v>0</v>
      </c>
      <c r="B213" s="9">
        <f>206+(1/9)</f>
        <v>206.11111111111111</v>
      </c>
      <c r="C213" s="10">
        <v>25.243234567901236</v>
      </c>
      <c r="D213" s="6">
        <v>-7.13</v>
      </c>
      <c r="E213" s="9">
        <f t="shared" si="6"/>
        <v>-7.178</v>
      </c>
      <c r="F213" s="9">
        <v>-2.82</v>
      </c>
      <c r="G213" s="9">
        <f t="shared" si="7"/>
        <v>-2.9</v>
      </c>
    </row>
    <row r="214" spans="1:7" ht="12.75">
      <c r="A214" s="4" t="s">
        <v>0</v>
      </c>
      <c r="B214" s="9">
        <v>207</v>
      </c>
      <c r="C214" s="10">
        <v>25.352666666666668</v>
      </c>
      <c r="D214" s="6">
        <v>-7.61</v>
      </c>
      <c r="E214" s="9">
        <f t="shared" si="6"/>
        <v>-6.861999999999999</v>
      </c>
      <c r="F214" s="9">
        <v>-2.97</v>
      </c>
      <c r="G214" s="9">
        <f t="shared" si="7"/>
        <v>-2.822</v>
      </c>
    </row>
    <row r="215" spans="1:7" ht="12.75">
      <c r="A215" s="4" t="s">
        <v>0</v>
      </c>
      <c r="B215" s="9">
        <f>208+(1/9)</f>
        <v>208.11111111111111</v>
      </c>
      <c r="C215" s="10">
        <v>25.48945679012346</v>
      </c>
      <c r="D215" s="6">
        <v>-6.74</v>
      </c>
      <c r="E215" s="9">
        <f t="shared" si="6"/>
        <v>-6.446000000000001</v>
      </c>
      <c r="F215" s="9">
        <v>-2.78</v>
      </c>
      <c r="G215" s="9">
        <f t="shared" si="7"/>
        <v>-2.656</v>
      </c>
    </row>
    <row r="216" spans="1:7" ht="12.75">
      <c r="A216" s="4" t="s">
        <v>0</v>
      </c>
      <c r="B216" s="9">
        <v>209</v>
      </c>
      <c r="C216" s="10">
        <v>25.59888888888889</v>
      </c>
      <c r="D216" s="6">
        <v>-6.01</v>
      </c>
      <c r="E216" s="9">
        <f t="shared" si="6"/>
        <v>-6.5</v>
      </c>
      <c r="F216" s="9">
        <v>-2.71</v>
      </c>
      <c r="G216" s="9">
        <f t="shared" si="7"/>
        <v>-2.668</v>
      </c>
    </row>
    <row r="217" spans="1:7" ht="12.75">
      <c r="A217" s="4" t="s">
        <v>0</v>
      </c>
      <c r="B217" s="9">
        <f>210+(1/9)</f>
        <v>210.11111111111111</v>
      </c>
      <c r="C217" s="10">
        <v>25.73567901234568</v>
      </c>
      <c r="D217" s="6">
        <v>-4.74</v>
      </c>
      <c r="E217" s="9">
        <f t="shared" si="6"/>
        <v>-6.202</v>
      </c>
      <c r="F217" s="9">
        <v>-2</v>
      </c>
      <c r="G217" s="9">
        <f t="shared" si="7"/>
        <v>-2.5360000000000005</v>
      </c>
    </row>
    <row r="218" spans="1:7" ht="12.75">
      <c r="A218" s="4" t="s">
        <v>0</v>
      </c>
      <c r="B218" s="9">
        <v>211</v>
      </c>
      <c r="C218" s="10">
        <v>25.845111111111112</v>
      </c>
      <c r="D218" s="6">
        <v>-7.4</v>
      </c>
      <c r="E218" s="9">
        <f t="shared" si="6"/>
        <v>-6.314</v>
      </c>
      <c r="F218" s="9">
        <v>-2.88</v>
      </c>
      <c r="G218" s="9">
        <f t="shared" si="7"/>
        <v>-2.5780000000000003</v>
      </c>
    </row>
    <row r="219" spans="1:7" ht="12.75">
      <c r="A219" s="4" t="s">
        <v>0</v>
      </c>
      <c r="B219" s="9">
        <f>212+(1/9)</f>
        <v>212.11111111111111</v>
      </c>
      <c r="C219" s="10">
        <v>25.981901234567903</v>
      </c>
      <c r="D219" s="6">
        <v>-6.12</v>
      </c>
      <c r="E219" s="9">
        <f t="shared" si="6"/>
        <v>-6.206</v>
      </c>
      <c r="F219" s="9">
        <v>-2.31</v>
      </c>
      <c r="G219" s="9">
        <f t="shared" si="7"/>
        <v>-2.5</v>
      </c>
    </row>
    <row r="220" spans="1:7" ht="12.75">
      <c r="A220" s="4" t="s">
        <v>0</v>
      </c>
      <c r="B220" s="9">
        <v>213</v>
      </c>
      <c r="C220" s="10">
        <v>26.091333333333335</v>
      </c>
      <c r="D220" s="6">
        <v>-7.3</v>
      </c>
      <c r="E220" s="9">
        <f t="shared" si="6"/>
        <v>-6.634</v>
      </c>
      <c r="F220" s="9">
        <v>-2.99</v>
      </c>
      <c r="G220" s="9">
        <f t="shared" si="7"/>
        <v>-2.592</v>
      </c>
    </row>
    <row r="221" spans="1:7" ht="12.75">
      <c r="A221" s="4" t="s">
        <v>0</v>
      </c>
      <c r="B221" s="9">
        <f>214+(1/9)</f>
        <v>214.11111111111111</v>
      </c>
      <c r="C221" s="10">
        <v>26.228123456790126</v>
      </c>
      <c r="D221" s="6">
        <v>-5.47</v>
      </c>
      <c r="E221" s="9">
        <f t="shared" si="6"/>
        <v>-5.964</v>
      </c>
      <c r="F221" s="9">
        <v>-2.32</v>
      </c>
      <c r="G221" s="9">
        <f t="shared" si="7"/>
        <v>-2.3620000000000005</v>
      </c>
    </row>
    <row r="222" spans="1:7" ht="12.75">
      <c r="A222" s="4" t="s">
        <v>0</v>
      </c>
      <c r="B222" s="9">
        <v>215</v>
      </c>
      <c r="C222" s="10">
        <v>26.337555555555557</v>
      </c>
      <c r="D222" s="6">
        <v>-6.88</v>
      </c>
      <c r="E222" s="9">
        <f t="shared" si="6"/>
        <v>-5.624</v>
      </c>
      <c r="F222" s="9">
        <v>-2.46</v>
      </c>
      <c r="G222" s="9">
        <f t="shared" si="7"/>
        <v>-2.32</v>
      </c>
    </row>
    <row r="223" spans="1:7" ht="12.75">
      <c r="A223" s="4" t="s">
        <v>0</v>
      </c>
      <c r="B223" s="9">
        <f>216+(1/9)</f>
        <v>216.11111111111111</v>
      </c>
      <c r="C223" s="10">
        <v>26.474345679012348</v>
      </c>
      <c r="D223" s="6">
        <v>-4.05</v>
      </c>
      <c r="E223" s="9">
        <f t="shared" si="6"/>
        <v>-5.4799999999999995</v>
      </c>
      <c r="F223" s="9">
        <v>-1.73</v>
      </c>
      <c r="G223" s="9">
        <f t="shared" si="7"/>
        <v>-2.266</v>
      </c>
    </row>
    <row r="224" spans="1:7" ht="12.75">
      <c r="A224" s="4" t="s">
        <v>0</v>
      </c>
      <c r="B224" s="9">
        <v>217</v>
      </c>
      <c r="C224" s="10">
        <v>26.58377777777778</v>
      </c>
      <c r="D224" s="6">
        <v>-4.42</v>
      </c>
      <c r="E224" s="9">
        <f t="shared" si="6"/>
        <v>-5.642</v>
      </c>
      <c r="F224" s="9">
        <v>-2.1</v>
      </c>
      <c r="G224" s="9">
        <f t="shared" si="7"/>
        <v>-2.322</v>
      </c>
    </row>
    <row r="225" spans="1:7" ht="12.75">
      <c r="A225" s="4" t="s">
        <v>0</v>
      </c>
      <c r="B225" s="9">
        <f>218+(1/9)</f>
        <v>218.11111111111111</v>
      </c>
      <c r="C225" s="10">
        <v>26.72056790123457</v>
      </c>
      <c r="D225" s="6">
        <v>-6.58</v>
      </c>
      <c r="E225" s="9">
        <f t="shared" si="6"/>
        <v>-5.264</v>
      </c>
      <c r="F225" s="9">
        <v>-2.72</v>
      </c>
      <c r="G225" s="9">
        <f t="shared" si="7"/>
        <v>-2.2060000000000004</v>
      </c>
    </row>
    <row r="226" spans="1:7" ht="12.75">
      <c r="A226" s="4" t="s">
        <v>0</v>
      </c>
      <c r="B226" s="9">
        <v>219</v>
      </c>
      <c r="C226" s="10">
        <v>26.83</v>
      </c>
      <c r="D226" s="6">
        <v>-6.28</v>
      </c>
      <c r="E226" s="9">
        <f t="shared" si="6"/>
        <v>-5.666</v>
      </c>
      <c r="F226" s="9">
        <v>-2.6</v>
      </c>
      <c r="G226" s="9">
        <f t="shared" si="7"/>
        <v>-2.366</v>
      </c>
    </row>
    <row r="227" spans="1:7" ht="12.75">
      <c r="A227" s="4" t="s">
        <v>0</v>
      </c>
      <c r="B227" s="9">
        <f>220+(1/9)</f>
        <v>220.11111111111111</v>
      </c>
      <c r="C227" s="10">
        <v>26.862765432098765</v>
      </c>
      <c r="D227" s="6">
        <v>-4.99</v>
      </c>
      <c r="E227" s="9">
        <f t="shared" si="6"/>
        <v>-5.7</v>
      </c>
      <c r="F227" s="9">
        <v>-1.88</v>
      </c>
      <c r="G227" s="9">
        <f t="shared" si="7"/>
        <v>-2.304</v>
      </c>
    </row>
    <row r="228" spans="1:7" ht="12.75">
      <c r="A228" s="4" t="s">
        <v>0</v>
      </c>
      <c r="B228" s="9">
        <v>221</v>
      </c>
      <c r="C228" s="10">
        <v>26.88897777777778</v>
      </c>
      <c r="D228" s="6">
        <v>-6.06</v>
      </c>
      <c r="E228" s="9">
        <f t="shared" si="6"/>
        <v>-5.327999999999999</v>
      </c>
      <c r="F228" s="9">
        <v>-2.53</v>
      </c>
      <c r="G228" s="9">
        <f t="shared" si="7"/>
        <v>-2.166</v>
      </c>
    </row>
    <row r="229" spans="1:7" ht="12.75">
      <c r="A229" s="4" t="s">
        <v>0</v>
      </c>
      <c r="B229" s="9">
        <f>222+(1/9)</f>
        <v>222.11111111111111</v>
      </c>
      <c r="C229" s="10">
        <v>26.921743209876546</v>
      </c>
      <c r="D229" s="6">
        <v>-4.59</v>
      </c>
      <c r="E229" s="9">
        <f t="shared" si="6"/>
        <v>-5.218</v>
      </c>
      <c r="F229" s="9">
        <v>-1.79</v>
      </c>
      <c r="G229" s="9">
        <f t="shared" si="7"/>
        <v>-2.1060000000000003</v>
      </c>
    </row>
    <row r="230" spans="1:7" ht="12.75">
      <c r="A230" s="4" t="s">
        <v>0</v>
      </c>
      <c r="B230" s="9">
        <v>223</v>
      </c>
      <c r="C230" s="10">
        <v>26.94795555555556</v>
      </c>
      <c r="D230" s="6">
        <v>-4.72</v>
      </c>
      <c r="E230" s="9">
        <f t="shared" si="6"/>
        <v>-5.414</v>
      </c>
      <c r="F230" s="9">
        <v>-2.03</v>
      </c>
      <c r="G230" s="9">
        <f t="shared" si="7"/>
        <v>-2.2239999999999998</v>
      </c>
    </row>
    <row r="231" spans="1:7" ht="12.75">
      <c r="A231" s="4" t="s">
        <v>0</v>
      </c>
      <c r="B231" s="9">
        <f>224+(1/9)</f>
        <v>224.11111111111111</v>
      </c>
      <c r="C231" s="10">
        <v>26.980720987654326</v>
      </c>
      <c r="D231" s="6">
        <v>-5.73</v>
      </c>
      <c r="E231" s="9">
        <f t="shared" si="6"/>
        <v>-5.56</v>
      </c>
      <c r="F231" s="9">
        <v>-2.3</v>
      </c>
      <c r="G231" s="9">
        <f t="shared" si="7"/>
        <v>-2.2199999999999998</v>
      </c>
    </row>
    <row r="232" spans="1:7" ht="12.75">
      <c r="A232" s="4" t="s">
        <v>0</v>
      </c>
      <c r="B232" s="9">
        <v>225</v>
      </c>
      <c r="C232" s="10">
        <v>27.00693333333334</v>
      </c>
      <c r="D232" s="6">
        <v>-5.97</v>
      </c>
      <c r="E232" s="9">
        <f t="shared" si="6"/>
        <v>-5.467999999999999</v>
      </c>
      <c r="F232" s="9">
        <v>-2.47</v>
      </c>
      <c r="G232" s="9">
        <f t="shared" si="7"/>
        <v>-2.2039999999999997</v>
      </c>
    </row>
    <row r="233" spans="1:7" ht="12.75">
      <c r="A233" s="4" t="s">
        <v>0</v>
      </c>
      <c r="B233" s="9">
        <f>226+(1/9)</f>
        <v>226.11111111111111</v>
      </c>
      <c r="C233" s="10">
        <v>27.039698765432107</v>
      </c>
      <c r="D233" s="6">
        <v>-6.79</v>
      </c>
      <c r="E233" s="9">
        <f t="shared" si="6"/>
        <v>-5.4079999999999995</v>
      </c>
      <c r="F233" s="9">
        <v>-2.51</v>
      </c>
      <c r="G233" s="9">
        <f t="shared" si="7"/>
        <v>-2.1359999999999997</v>
      </c>
    </row>
    <row r="234" spans="1:7" ht="12.75">
      <c r="A234" s="4" t="s">
        <v>0</v>
      </c>
      <c r="B234" s="9">
        <v>227</v>
      </c>
      <c r="C234" s="10">
        <v>27.06591111111112</v>
      </c>
      <c r="D234" s="6">
        <v>-4.13</v>
      </c>
      <c r="E234" s="9">
        <f t="shared" si="6"/>
        <v>-5.37</v>
      </c>
      <c r="F234" s="9">
        <v>-1.71</v>
      </c>
      <c r="G234" s="9">
        <f t="shared" si="7"/>
        <v>-2.08</v>
      </c>
    </row>
    <row r="235" spans="1:7" ht="12.75">
      <c r="A235" s="4" t="s">
        <v>0</v>
      </c>
      <c r="B235" s="9">
        <f>228+(1/9)</f>
        <v>228.11111111111111</v>
      </c>
      <c r="C235" s="10">
        <v>27.098676543209887</v>
      </c>
      <c r="D235" s="6">
        <v>-4.42</v>
      </c>
      <c r="E235" s="9">
        <f t="shared" si="6"/>
        <v>-5.208</v>
      </c>
      <c r="F235" s="9">
        <v>-1.69</v>
      </c>
      <c r="G235" s="9">
        <f t="shared" si="7"/>
        <v>-1.9439999999999997</v>
      </c>
    </row>
    <row r="236" spans="1:7" ht="12.75">
      <c r="A236" s="4" t="s">
        <v>0</v>
      </c>
      <c r="B236" s="9">
        <v>229</v>
      </c>
      <c r="C236" s="10">
        <v>27.1248888888889</v>
      </c>
      <c r="D236" s="6">
        <v>-5.54</v>
      </c>
      <c r="E236" s="9">
        <f t="shared" si="6"/>
        <v>-4.9399999999999995</v>
      </c>
      <c r="F236" s="9">
        <v>-2.02</v>
      </c>
      <c r="G236" s="9">
        <f t="shared" si="7"/>
        <v>-1.8</v>
      </c>
    </row>
    <row r="237" spans="1:7" ht="12.75">
      <c r="A237" s="4" t="s">
        <v>0</v>
      </c>
      <c r="B237" s="9">
        <f>230+(1/9)</f>
        <v>230.11111111111111</v>
      </c>
      <c r="C237" s="10">
        <v>27.157654320987668</v>
      </c>
      <c r="D237" s="6">
        <v>-5.16</v>
      </c>
      <c r="E237" s="9">
        <f t="shared" si="6"/>
        <v>-5.108</v>
      </c>
      <c r="F237" s="9">
        <v>-1.79</v>
      </c>
      <c r="G237" s="9">
        <f t="shared" si="7"/>
        <v>-1.842</v>
      </c>
    </row>
    <row r="238" spans="1:7" ht="12.75">
      <c r="A238" s="4" t="s">
        <v>0</v>
      </c>
      <c r="B238" s="9">
        <f>232+(1/9)</f>
        <v>232.11111111111111</v>
      </c>
      <c r="C238" s="10">
        <v>27.216632098765444</v>
      </c>
      <c r="D238" s="6">
        <v>-5.45</v>
      </c>
      <c r="E238" s="9">
        <f t="shared" si="6"/>
        <v>-5.837999999999999</v>
      </c>
      <c r="F238" s="9">
        <v>-1.79</v>
      </c>
      <c r="G238" s="9">
        <f t="shared" si="7"/>
        <v>-2.118</v>
      </c>
    </row>
    <row r="239" spans="1:7" ht="12.75">
      <c r="A239" s="4" t="s">
        <v>0</v>
      </c>
      <c r="B239" s="9">
        <f>234+(1/9)</f>
        <v>234.11111111111111</v>
      </c>
      <c r="C239" s="10">
        <v>27.27560987654322</v>
      </c>
      <c r="D239" s="6">
        <v>-4.97</v>
      </c>
      <c r="E239" s="9">
        <f t="shared" si="6"/>
        <v>-6.447999999999999</v>
      </c>
      <c r="F239" s="9">
        <v>-1.92</v>
      </c>
      <c r="G239" s="9">
        <f t="shared" si="7"/>
        <v>-2.3560000000000003</v>
      </c>
    </row>
    <row r="240" spans="1:7" ht="12.75">
      <c r="A240" s="4" t="s">
        <v>0</v>
      </c>
      <c r="B240" s="9">
        <f>236+(1/9)</f>
        <v>236.11111111111111</v>
      </c>
      <c r="C240" s="10">
        <v>27.334587654321</v>
      </c>
      <c r="D240" s="6">
        <v>-8.07</v>
      </c>
      <c r="E240" s="9">
        <f t="shared" si="6"/>
        <v>-7.037999999999999</v>
      </c>
      <c r="F240" s="9">
        <v>-3.07</v>
      </c>
      <c r="G240" s="9">
        <f t="shared" si="7"/>
        <v>-2.582</v>
      </c>
    </row>
    <row r="241" spans="1:7" ht="12.75">
      <c r="A241" s="4" t="s">
        <v>0</v>
      </c>
      <c r="B241" s="9">
        <f>238+(1/9)</f>
        <v>238.11111111111111</v>
      </c>
      <c r="C241" s="10">
        <v>27.393565432098775</v>
      </c>
      <c r="D241" s="6">
        <v>-8.59</v>
      </c>
      <c r="E241" s="9">
        <f t="shared" si="6"/>
        <v>-6.9799999999999995</v>
      </c>
      <c r="F241" s="9">
        <v>-3.21</v>
      </c>
      <c r="G241" s="9">
        <f t="shared" si="7"/>
        <v>-2.622</v>
      </c>
    </row>
    <row r="242" spans="1:7" ht="12.75">
      <c r="A242" s="4" t="s">
        <v>0</v>
      </c>
      <c r="B242" s="9">
        <v>239</v>
      </c>
      <c r="C242" s="10">
        <v>27.41977777777779</v>
      </c>
      <c r="D242" s="6">
        <v>-8.11</v>
      </c>
      <c r="E242" s="9">
        <f t="shared" si="6"/>
        <v>-7.134</v>
      </c>
      <c r="F242" s="6">
        <v>-2.92</v>
      </c>
      <c r="G242" s="9">
        <f t="shared" si="7"/>
        <v>-2.678</v>
      </c>
    </row>
    <row r="243" spans="1:7" ht="12.75">
      <c r="A243" s="4" t="s">
        <v>0</v>
      </c>
      <c r="B243" s="9">
        <f>240+(1/9)</f>
        <v>240.11111111111111</v>
      </c>
      <c r="C243" s="10">
        <v>27.452543209876556</v>
      </c>
      <c r="D243" s="6">
        <v>-5.16</v>
      </c>
      <c r="E243" s="9">
        <f t="shared" si="6"/>
        <v>-7.072</v>
      </c>
      <c r="F243" s="9">
        <v>-1.99</v>
      </c>
      <c r="G243" s="9">
        <f t="shared" si="7"/>
        <v>-2.6399999999999997</v>
      </c>
    </row>
    <row r="244" spans="1:7" ht="12.75">
      <c r="A244" s="4" t="s">
        <v>0</v>
      </c>
      <c r="B244" s="9">
        <v>241</v>
      </c>
      <c r="C244" s="10">
        <v>27.47875555555557</v>
      </c>
      <c r="D244" s="6">
        <v>-5.74</v>
      </c>
      <c r="E244" s="9">
        <f t="shared" si="6"/>
        <v>-6.957999999999998</v>
      </c>
      <c r="F244" s="6">
        <v>-2.2</v>
      </c>
      <c r="G244" s="9">
        <f t="shared" si="7"/>
        <v>-2.57</v>
      </c>
    </row>
    <row r="245" spans="1:7" ht="12.75">
      <c r="A245" s="4" t="s">
        <v>0</v>
      </c>
      <c r="B245" s="9">
        <f>242+(1/9)</f>
        <v>242.11111111111111</v>
      </c>
      <c r="C245" s="10">
        <v>27.511520987654336</v>
      </c>
      <c r="D245" s="6">
        <v>-7.76</v>
      </c>
      <c r="E245" s="9">
        <f t="shared" si="6"/>
        <v>-7.0120000000000005</v>
      </c>
      <c r="F245" s="6">
        <v>-2.88</v>
      </c>
      <c r="G245" s="9">
        <f t="shared" si="7"/>
        <v>-2.574</v>
      </c>
    </row>
    <row r="246" spans="1:7" ht="12.75">
      <c r="A246" s="4" t="s">
        <v>0</v>
      </c>
      <c r="B246" s="9">
        <v>243</v>
      </c>
      <c r="C246" s="10">
        <v>27.53773333333335</v>
      </c>
      <c r="D246" s="6">
        <v>-8.02</v>
      </c>
      <c r="E246" s="9">
        <f t="shared" si="6"/>
        <v>-7.470000000000001</v>
      </c>
      <c r="F246" s="6">
        <v>-2.86</v>
      </c>
      <c r="G246" s="9">
        <f t="shared" si="7"/>
        <v>-2.7299999999999995</v>
      </c>
    </row>
    <row r="247" spans="1:7" ht="12.75">
      <c r="A247" s="4" t="s">
        <v>0</v>
      </c>
      <c r="B247" s="9">
        <f>244+(1/9)</f>
        <v>244.11111111111111</v>
      </c>
      <c r="C247" s="10">
        <v>27.570498765432117</v>
      </c>
      <c r="D247" s="6">
        <v>-8.38</v>
      </c>
      <c r="E247" s="9">
        <f t="shared" si="6"/>
        <v>-7.175999999999999</v>
      </c>
      <c r="F247" s="6">
        <v>-2.94</v>
      </c>
      <c r="G247" s="9">
        <f t="shared" si="7"/>
        <v>-2.586</v>
      </c>
    </row>
    <row r="248" spans="1:7" ht="12.75">
      <c r="A248" s="4" t="s">
        <v>0</v>
      </c>
      <c r="B248" s="9">
        <v>245</v>
      </c>
      <c r="C248" s="10">
        <v>27.59671111111113</v>
      </c>
      <c r="D248" s="6">
        <v>-7.45</v>
      </c>
      <c r="E248" s="9">
        <f t="shared" si="6"/>
        <v>-6.741999999999999</v>
      </c>
      <c r="F248" s="6">
        <v>-2.77</v>
      </c>
      <c r="G248" s="9">
        <f t="shared" si="7"/>
        <v>-2.442</v>
      </c>
    </row>
    <row r="249" spans="1:7" ht="12.75">
      <c r="A249" s="4" t="s">
        <v>0</v>
      </c>
      <c r="B249" s="9">
        <f>246+(1/9)</f>
        <v>246.11111111111111</v>
      </c>
      <c r="C249" s="10">
        <v>27.629476543209897</v>
      </c>
      <c r="D249" s="6">
        <v>-4.27</v>
      </c>
      <c r="E249" s="9">
        <f t="shared" si="6"/>
        <v>-6.606</v>
      </c>
      <c r="F249" s="6">
        <v>-1.48</v>
      </c>
      <c r="G249" s="9">
        <f t="shared" si="7"/>
        <v>-2.398</v>
      </c>
    </row>
    <row r="250" spans="1:7" ht="12.75">
      <c r="A250" s="4" t="s">
        <v>0</v>
      </c>
      <c r="B250" s="9">
        <v>247</v>
      </c>
      <c r="C250" s="10">
        <v>27.65568888888891</v>
      </c>
      <c r="D250" s="6">
        <v>-5.59</v>
      </c>
      <c r="E250" s="9">
        <f t="shared" si="6"/>
        <v>-6.334</v>
      </c>
      <c r="F250" s="6">
        <v>-2.16</v>
      </c>
      <c r="G250" s="9">
        <f t="shared" si="7"/>
        <v>-2.3400000000000003</v>
      </c>
    </row>
    <row r="251" spans="1:7" ht="12.75">
      <c r="A251" s="4" t="s">
        <v>0</v>
      </c>
      <c r="B251" s="9">
        <f>248+(1/9)</f>
        <v>248.11111111111111</v>
      </c>
      <c r="C251" s="10">
        <v>27.688454320987677</v>
      </c>
      <c r="D251" s="6">
        <v>-7.34</v>
      </c>
      <c r="E251" s="9">
        <f t="shared" si="6"/>
        <v>-6.074</v>
      </c>
      <c r="F251" s="6">
        <v>-2.64</v>
      </c>
      <c r="G251" s="9">
        <f t="shared" si="7"/>
        <v>-2.2359999999999998</v>
      </c>
    </row>
    <row r="252" spans="1:7" ht="12.75">
      <c r="A252" s="4" t="s">
        <v>0</v>
      </c>
      <c r="B252" s="9">
        <v>249</v>
      </c>
      <c r="C252" s="10">
        <v>27.71466666666669</v>
      </c>
      <c r="D252" s="6">
        <v>-7.02</v>
      </c>
      <c r="E252" s="9">
        <f t="shared" si="6"/>
        <v>-6.264</v>
      </c>
      <c r="F252" s="6">
        <v>-2.65</v>
      </c>
      <c r="G252" s="9">
        <f t="shared" si="7"/>
        <v>-2.338</v>
      </c>
    </row>
    <row r="253" spans="1:7" ht="12.75">
      <c r="A253" s="4" t="s">
        <v>0</v>
      </c>
      <c r="B253" s="9">
        <f>250+(1/9)</f>
        <v>250.11111111111111</v>
      </c>
      <c r="C253" s="10">
        <v>27.747432098765458</v>
      </c>
      <c r="D253" s="6">
        <v>-6.15</v>
      </c>
      <c r="E253" s="9">
        <f t="shared" si="6"/>
        <v>-5.984</v>
      </c>
      <c r="F253" s="6">
        <v>-2.25</v>
      </c>
      <c r="G253" s="9">
        <f t="shared" si="7"/>
        <v>-2.2779999999999996</v>
      </c>
    </row>
    <row r="254" spans="1:7" ht="12.75">
      <c r="A254" s="4" t="s">
        <v>0</v>
      </c>
      <c r="B254" s="9">
        <v>251</v>
      </c>
      <c r="C254" s="10">
        <v>27.77364444444447</v>
      </c>
      <c r="D254" s="6">
        <v>-5.22</v>
      </c>
      <c r="E254" s="9">
        <f t="shared" si="6"/>
        <v>-5.846000000000001</v>
      </c>
      <c r="F254" s="6">
        <v>-1.99</v>
      </c>
      <c r="G254" s="9">
        <f t="shared" si="7"/>
        <v>-2.266</v>
      </c>
    </row>
    <row r="255" spans="1:7" ht="12.75">
      <c r="A255" s="4" t="s">
        <v>0</v>
      </c>
      <c r="B255" s="9">
        <f>252+(1/9)</f>
        <v>252.11111111111111</v>
      </c>
      <c r="C255" s="10">
        <v>27.80640987654324</v>
      </c>
      <c r="D255" s="6">
        <v>-4.19</v>
      </c>
      <c r="E255" s="9">
        <f t="shared" si="6"/>
        <v>-5.57</v>
      </c>
      <c r="F255" s="6">
        <v>-1.86</v>
      </c>
      <c r="G255" s="9">
        <f t="shared" si="7"/>
        <v>-2.186</v>
      </c>
    </row>
    <row r="256" spans="1:7" ht="12.75">
      <c r="A256" s="4" t="s">
        <v>0</v>
      </c>
      <c r="B256" s="9">
        <v>253</v>
      </c>
      <c r="C256" s="10">
        <v>27.832622222222252</v>
      </c>
      <c r="D256" s="6">
        <v>-6.65</v>
      </c>
      <c r="E256" s="9">
        <f t="shared" si="6"/>
        <v>-5.5840000000000005</v>
      </c>
      <c r="F256" s="6">
        <v>-2.58</v>
      </c>
      <c r="G256" s="9">
        <f t="shared" si="7"/>
        <v>-2.1879999999999997</v>
      </c>
    </row>
    <row r="257" spans="1:7" ht="12.75">
      <c r="A257" s="4" t="s">
        <v>0</v>
      </c>
      <c r="B257" s="9">
        <f>254+(1/9)</f>
        <v>254.11111111111111</v>
      </c>
      <c r="C257" s="10">
        <v>27.86538765432102</v>
      </c>
      <c r="D257" s="6">
        <v>-5.64</v>
      </c>
      <c r="E257" s="9">
        <f t="shared" si="6"/>
        <v>-5.944</v>
      </c>
      <c r="F257" s="6">
        <v>-2.25</v>
      </c>
      <c r="G257" s="9">
        <f t="shared" si="7"/>
        <v>-2.292</v>
      </c>
    </row>
    <row r="258" spans="1:7" ht="12.75">
      <c r="A258" s="4" t="s">
        <v>0</v>
      </c>
      <c r="B258" s="9">
        <v>255</v>
      </c>
      <c r="C258" s="10">
        <v>27.891600000000032</v>
      </c>
      <c r="D258" s="6">
        <v>-6.22</v>
      </c>
      <c r="E258" s="9">
        <f t="shared" si="6"/>
        <v>-6.638</v>
      </c>
      <c r="F258" s="6">
        <v>-2.26</v>
      </c>
      <c r="G258" s="9">
        <f t="shared" si="7"/>
        <v>-2.4539999999999997</v>
      </c>
    </row>
    <row r="259" spans="1:7" ht="12.75">
      <c r="A259" s="4" t="s">
        <v>0</v>
      </c>
      <c r="B259" s="9">
        <f>256+(1/9)</f>
        <v>256.1111111111111</v>
      </c>
      <c r="C259" s="10">
        <v>27.924365432098796</v>
      </c>
      <c r="D259" s="6">
        <v>-7.02</v>
      </c>
      <c r="E259" s="9">
        <f t="shared" si="6"/>
        <v>-6.4719999999999995</v>
      </c>
      <c r="F259" s="6">
        <v>-2.51</v>
      </c>
      <c r="G259" s="9">
        <f t="shared" si="7"/>
        <v>-2.418</v>
      </c>
    </row>
    <row r="260" spans="1:7" ht="12.75">
      <c r="A260" s="4" t="s">
        <v>0</v>
      </c>
      <c r="B260" s="9">
        <v>257</v>
      </c>
      <c r="C260" s="10">
        <v>27.95057777777781</v>
      </c>
      <c r="D260" s="6">
        <v>-7.66</v>
      </c>
      <c r="E260" s="9">
        <f t="shared" si="6"/>
        <v>-6.667999999999999</v>
      </c>
      <c r="F260" s="6">
        <v>-2.67</v>
      </c>
      <c r="G260" s="9">
        <f t="shared" si="7"/>
        <v>-2.424</v>
      </c>
    </row>
    <row r="261" spans="1:7" ht="12.75">
      <c r="A261" s="4" t="s">
        <v>0</v>
      </c>
      <c r="B261" s="9">
        <f>258+(1/9)</f>
        <v>258.1111111111111</v>
      </c>
      <c r="C261" s="10">
        <v>27.983343209876573</v>
      </c>
      <c r="D261" s="6">
        <v>-5.82</v>
      </c>
      <c r="E261" s="9">
        <f t="shared" si="6"/>
        <v>-6.752</v>
      </c>
      <c r="F261" s="6">
        <v>-2.4</v>
      </c>
      <c r="G261" s="9">
        <f t="shared" si="7"/>
        <v>-2.38</v>
      </c>
    </row>
    <row r="262" spans="1:7" ht="12.75">
      <c r="A262" s="4" t="s">
        <v>0</v>
      </c>
      <c r="B262" s="9">
        <v>259</v>
      </c>
      <c r="C262" s="10">
        <v>28.009555555555586</v>
      </c>
      <c r="D262" s="6">
        <v>-6.62</v>
      </c>
      <c r="E262" s="9">
        <f t="shared" si="6"/>
        <v>-6.922</v>
      </c>
      <c r="F262" s="6">
        <v>-2.28</v>
      </c>
      <c r="G262" s="9">
        <f t="shared" si="7"/>
        <v>-2.4200000000000004</v>
      </c>
    </row>
    <row r="263" spans="1:7" ht="12.75">
      <c r="A263" s="4" t="s">
        <v>0</v>
      </c>
      <c r="B263" s="9">
        <f>260+(1/9)</f>
        <v>260.1111111111111</v>
      </c>
      <c r="C263" s="10">
        <v>28.04232098765435</v>
      </c>
      <c r="D263" s="6">
        <v>-6.64</v>
      </c>
      <c r="E263" s="9">
        <f t="shared" si="6"/>
        <v>-7.17</v>
      </c>
      <c r="F263" s="6">
        <v>-2.04</v>
      </c>
      <c r="G263" s="9">
        <f t="shared" si="7"/>
        <v>-2.506</v>
      </c>
    </row>
    <row r="264" spans="1:7" ht="12.75">
      <c r="A264" s="4" t="s">
        <v>0</v>
      </c>
      <c r="B264" s="9">
        <v>261</v>
      </c>
      <c r="C264" s="10">
        <v>28.068533333333363</v>
      </c>
      <c r="D264" s="6">
        <v>-7.87</v>
      </c>
      <c r="E264" s="9">
        <f t="shared" si="6"/>
        <v>-7.798</v>
      </c>
      <c r="F264" s="6">
        <v>-2.71</v>
      </c>
      <c r="G264" s="9">
        <f t="shared" si="7"/>
        <v>-2.65</v>
      </c>
    </row>
    <row r="265" spans="1:7" ht="12.75">
      <c r="A265" s="4" t="s">
        <v>0</v>
      </c>
      <c r="B265" s="9">
        <f>262+(1/9)</f>
        <v>262.1111111111111</v>
      </c>
      <c r="C265" s="10">
        <v>28.101298765432126</v>
      </c>
      <c r="D265" s="6">
        <v>-8.9</v>
      </c>
      <c r="E265" s="9">
        <f t="shared" si="6"/>
        <v>-8.16</v>
      </c>
      <c r="F265" s="6">
        <v>-3.1</v>
      </c>
      <c r="G265" s="9">
        <f t="shared" si="7"/>
        <v>-2.7659999999999996</v>
      </c>
    </row>
    <row r="266" spans="1:7" ht="12.75">
      <c r="A266" s="4" t="s">
        <v>0</v>
      </c>
      <c r="B266" s="9">
        <v>263</v>
      </c>
      <c r="C266" s="10">
        <v>28.12751111111114</v>
      </c>
      <c r="D266" s="6">
        <v>-8.96</v>
      </c>
      <c r="E266" s="9">
        <f aca="true" t="shared" si="8" ref="E266:E329">AVERAGE(D264:D268)</f>
        <v>-7.591999999999999</v>
      </c>
      <c r="F266" s="6">
        <v>-3.12</v>
      </c>
      <c r="G266" s="9">
        <f aca="true" t="shared" si="9" ref="G266:G329">AVERAGE(F264:F268)</f>
        <v>-2.732</v>
      </c>
    </row>
    <row r="267" spans="1:7" ht="12.75">
      <c r="A267" s="4" t="s">
        <v>0</v>
      </c>
      <c r="B267" s="9">
        <f>264+(1/9)</f>
        <v>264.1111111111111</v>
      </c>
      <c r="C267" s="10">
        <v>28.157</v>
      </c>
      <c r="D267" s="6">
        <v>-8.43</v>
      </c>
      <c r="E267" s="9">
        <f t="shared" si="8"/>
        <v>-7.13</v>
      </c>
      <c r="F267" s="6">
        <v>-2.86</v>
      </c>
      <c r="G267" s="9">
        <f t="shared" si="9"/>
        <v>-2.572</v>
      </c>
    </row>
    <row r="268" spans="1:7" ht="12.75">
      <c r="A268" s="4" t="s">
        <v>0</v>
      </c>
      <c r="B268" s="9">
        <v>265</v>
      </c>
      <c r="C268" s="10">
        <v>28.206175627240146</v>
      </c>
      <c r="D268" s="6">
        <v>-3.8</v>
      </c>
      <c r="E268" s="9">
        <f t="shared" si="8"/>
        <v>-6.703999999999999</v>
      </c>
      <c r="F268" s="6">
        <v>-1.87</v>
      </c>
      <c r="G268" s="9">
        <f t="shared" si="9"/>
        <v>-2.376</v>
      </c>
    </row>
    <row r="269" spans="1:7" ht="12.75">
      <c r="A269" s="4" t="s">
        <v>0</v>
      </c>
      <c r="B269" s="9">
        <f>266+(1/9)</f>
        <v>266.1111111111111</v>
      </c>
      <c r="C269" s="10">
        <v>28.267645161290325</v>
      </c>
      <c r="D269" s="6">
        <v>-5.56</v>
      </c>
      <c r="E269" s="9">
        <f t="shared" si="8"/>
        <v>-6.492</v>
      </c>
      <c r="F269" s="6">
        <v>-1.91</v>
      </c>
      <c r="G269" s="9">
        <f t="shared" si="9"/>
        <v>-2.1900000000000004</v>
      </c>
    </row>
    <row r="270" spans="1:7" ht="12.75">
      <c r="A270" s="4" t="s">
        <v>0</v>
      </c>
      <c r="B270" s="9">
        <v>267</v>
      </c>
      <c r="C270" s="10">
        <v>28.31682078853047</v>
      </c>
      <c r="D270" s="6">
        <v>-6.77</v>
      </c>
      <c r="E270" s="9">
        <f t="shared" si="8"/>
        <v>-6.63</v>
      </c>
      <c r="F270" s="6">
        <v>-2.12</v>
      </c>
      <c r="G270" s="9">
        <f t="shared" si="9"/>
        <v>-2.182</v>
      </c>
    </row>
    <row r="271" spans="1:7" ht="12.75">
      <c r="A271" s="4" t="s">
        <v>0</v>
      </c>
      <c r="B271" s="9">
        <f>268+(1/9)</f>
        <v>268.1111111111111</v>
      </c>
      <c r="C271" s="10">
        <v>28.37829032258065</v>
      </c>
      <c r="D271" s="6">
        <v>-7.9</v>
      </c>
      <c r="E271" s="9">
        <f t="shared" si="8"/>
        <v>-6.688</v>
      </c>
      <c r="F271" s="6">
        <v>-2.19</v>
      </c>
      <c r="G271" s="9">
        <f t="shared" si="9"/>
        <v>-2.1</v>
      </c>
    </row>
    <row r="272" spans="1:7" ht="12.75">
      <c r="A272" s="4" t="s">
        <v>0</v>
      </c>
      <c r="B272" s="9">
        <v>269</v>
      </c>
      <c r="C272" s="10">
        <v>28.427465949820796</v>
      </c>
      <c r="D272" s="6">
        <v>-9.12</v>
      </c>
      <c r="E272" s="9">
        <f t="shared" si="8"/>
        <v>-7.053999999999999</v>
      </c>
      <c r="F272" s="6">
        <v>-2.82</v>
      </c>
      <c r="G272" s="9">
        <f t="shared" si="9"/>
        <v>-2.182</v>
      </c>
    </row>
    <row r="273" spans="1:7" ht="12.75">
      <c r="A273" s="4" t="s">
        <v>0</v>
      </c>
      <c r="B273" s="9">
        <f>270+(1/9)</f>
        <v>270.1111111111111</v>
      </c>
      <c r="C273" s="10">
        <v>28.488935483870975</v>
      </c>
      <c r="D273" s="6">
        <v>-4.09</v>
      </c>
      <c r="E273" s="9">
        <f t="shared" si="8"/>
        <v>-6.816</v>
      </c>
      <c r="F273" s="6">
        <v>-1.46</v>
      </c>
      <c r="G273" s="9">
        <f t="shared" si="9"/>
        <v>-2.09</v>
      </c>
    </row>
    <row r="274" spans="1:7" ht="12.75">
      <c r="A274" s="4" t="s">
        <v>0</v>
      </c>
      <c r="B274" s="9">
        <v>271</v>
      </c>
      <c r="C274" s="10">
        <v>28.53811111111112</v>
      </c>
      <c r="D274" s="6">
        <v>-7.39</v>
      </c>
      <c r="E274" s="9">
        <f t="shared" si="8"/>
        <v>-6.086</v>
      </c>
      <c r="F274" s="6">
        <v>-2.32</v>
      </c>
      <c r="G274" s="9">
        <f t="shared" si="9"/>
        <v>-1.964</v>
      </c>
    </row>
    <row r="275" spans="1:7" ht="12.75">
      <c r="A275" s="4" t="s">
        <v>0</v>
      </c>
      <c r="B275" s="9">
        <f>272+(1/9)</f>
        <v>272.1111111111111</v>
      </c>
      <c r="C275" s="10">
        <v>28.5995806451613</v>
      </c>
      <c r="D275" s="6">
        <v>-5.58</v>
      </c>
      <c r="E275" s="9">
        <f t="shared" si="8"/>
        <v>-5.614</v>
      </c>
      <c r="F275" s="6">
        <v>-1.66</v>
      </c>
      <c r="G275" s="9">
        <f t="shared" si="9"/>
        <v>-1.7759999999999998</v>
      </c>
    </row>
    <row r="276" spans="1:7" ht="12.75">
      <c r="A276" s="4" t="s">
        <v>0</v>
      </c>
      <c r="B276" s="9">
        <v>273</v>
      </c>
      <c r="C276" s="10">
        <v>28.648756272401446</v>
      </c>
      <c r="D276" s="6">
        <v>-4.25</v>
      </c>
      <c r="E276" s="9">
        <f t="shared" si="8"/>
        <v>-5.827999999999999</v>
      </c>
      <c r="F276" s="6">
        <v>-1.56</v>
      </c>
      <c r="G276" s="9">
        <f t="shared" si="9"/>
        <v>-1.8519999999999999</v>
      </c>
    </row>
    <row r="277" spans="1:7" ht="12.75">
      <c r="A277" s="4" t="s">
        <v>0</v>
      </c>
      <c r="B277" s="9">
        <f>274+(1/9)</f>
        <v>274.1111111111111</v>
      </c>
      <c r="C277" s="10">
        <v>28.710225806451625</v>
      </c>
      <c r="D277" s="6">
        <v>-6.76</v>
      </c>
      <c r="E277" s="9">
        <f t="shared" si="8"/>
        <v>-5.828</v>
      </c>
      <c r="F277" s="6">
        <v>-1.88</v>
      </c>
      <c r="G277" s="9">
        <f t="shared" si="9"/>
        <v>-1.8559999999999999</v>
      </c>
    </row>
    <row r="278" spans="1:7" ht="12.75">
      <c r="A278" s="4" t="s">
        <v>0</v>
      </c>
      <c r="B278" s="9">
        <v>275</v>
      </c>
      <c r="C278" s="10">
        <v>28.75940143369177</v>
      </c>
      <c r="D278" s="6">
        <v>-5.16</v>
      </c>
      <c r="E278" s="9">
        <f t="shared" si="8"/>
        <v>-6.426</v>
      </c>
      <c r="F278" s="6">
        <v>-1.84</v>
      </c>
      <c r="G278" s="9">
        <f t="shared" si="9"/>
        <v>-2.0740000000000003</v>
      </c>
    </row>
    <row r="279" spans="1:7" ht="12.75">
      <c r="A279" s="4" t="s">
        <v>0</v>
      </c>
      <c r="B279" s="9">
        <f>276+(1/9)</f>
        <v>276.1111111111111</v>
      </c>
      <c r="C279" s="10">
        <v>28.82087096774195</v>
      </c>
      <c r="D279" s="6">
        <v>-7.39</v>
      </c>
      <c r="E279" s="9">
        <f t="shared" si="8"/>
        <v>-7.062</v>
      </c>
      <c r="F279" s="6">
        <v>-2.34</v>
      </c>
      <c r="G279" s="9">
        <f t="shared" si="9"/>
        <v>-2.174</v>
      </c>
    </row>
    <row r="280" spans="1:7" ht="12.75">
      <c r="A280" s="4" t="s">
        <v>0</v>
      </c>
      <c r="B280" s="9">
        <v>277</v>
      </c>
      <c r="C280" s="10">
        <v>28.870046594982096</v>
      </c>
      <c r="D280" s="6">
        <v>-8.57</v>
      </c>
      <c r="E280" s="9">
        <f t="shared" si="8"/>
        <v>-7.220000000000001</v>
      </c>
      <c r="F280" s="6">
        <v>-2.75</v>
      </c>
      <c r="G280" s="9">
        <f t="shared" si="9"/>
        <v>-2.23</v>
      </c>
    </row>
    <row r="281" spans="1:7" ht="12.75">
      <c r="A281" s="4" t="s">
        <v>0</v>
      </c>
      <c r="B281" s="9">
        <f>278+(1/9)</f>
        <v>278.1111111111111</v>
      </c>
      <c r="C281" s="10">
        <v>28.931516129032275</v>
      </c>
      <c r="D281" s="6">
        <v>-7.43</v>
      </c>
      <c r="E281" s="9">
        <f t="shared" si="8"/>
        <v>-7.837999999999999</v>
      </c>
      <c r="F281" s="6">
        <v>-2.06</v>
      </c>
      <c r="G281" s="9">
        <f t="shared" si="9"/>
        <v>-2.382</v>
      </c>
    </row>
    <row r="282" spans="1:7" ht="12.75">
      <c r="A282" s="4" t="s">
        <v>0</v>
      </c>
      <c r="B282" s="9">
        <v>279</v>
      </c>
      <c r="C282" s="10">
        <v>28.98069175627242</v>
      </c>
      <c r="D282" s="6">
        <v>-7.55</v>
      </c>
      <c r="E282" s="9">
        <f t="shared" si="8"/>
        <v>-7.946000000000001</v>
      </c>
      <c r="F282" s="6">
        <v>-2.16</v>
      </c>
      <c r="G282" s="9">
        <f t="shared" si="9"/>
        <v>-2.432</v>
      </c>
    </row>
    <row r="283" spans="1:7" ht="12.75">
      <c r="A283" s="4" t="s">
        <v>0</v>
      </c>
      <c r="B283" s="9">
        <f>280+(1/9)</f>
        <v>280.1111111111111</v>
      </c>
      <c r="C283" s="10">
        <v>29.0421612903226</v>
      </c>
      <c r="D283" s="6">
        <v>-8.25</v>
      </c>
      <c r="E283" s="9">
        <f t="shared" si="8"/>
        <v>-7.816</v>
      </c>
      <c r="F283" s="6">
        <v>-2.6</v>
      </c>
      <c r="G283" s="9">
        <f t="shared" si="9"/>
        <v>-2.414</v>
      </c>
    </row>
    <row r="284" spans="1:7" ht="12.75">
      <c r="A284" s="4" t="s">
        <v>0</v>
      </c>
      <c r="B284" s="9">
        <v>281</v>
      </c>
      <c r="C284" s="10">
        <v>29.091336917562746</v>
      </c>
      <c r="D284" s="6">
        <v>-7.93</v>
      </c>
      <c r="E284" s="9">
        <f t="shared" si="8"/>
        <v>-7.514</v>
      </c>
      <c r="F284" s="6">
        <v>-2.59</v>
      </c>
      <c r="G284" s="9">
        <f t="shared" si="9"/>
        <v>-2.41</v>
      </c>
    </row>
    <row r="285" spans="1:7" ht="12.75">
      <c r="A285" s="4" t="s">
        <v>0</v>
      </c>
      <c r="B285" s="9">
        <f>282+(1/9)</f>
        <v>282.1111111111111</v>
      </c>
      <c r="C285" s="10">
        <v>29.152806451612925</v>
      </c>
      <c r="D285" s="6">
        <v>-7.92</v>
      </c>
      <c r="E285" s="9">
        <f t="shared" si="8"/>
        <v>-7.452000000000001</v>
      </c>
      <c r="F285" s="6">
        <v>-2.66</v>
      </c>
      <c r="G285" s="9">
        <f t="shared" si="9"/>
        <v>-2.426</v>
      </c>
    </row>
    <row r="286" spans="1:7" ht="12.75">
      <c r="A286" s="4" t="s">
        <v>0</v>
      </c>
      <c r="B286" s="9">
        <v>283</v>
      </c>
      <c r="C286" s="10">
        <v>29.20198207885307</v>
      </c>
      <c r="D286" s="6">
        <v>-5.92</v>
      </c>
      <c r="E286" s="9">
        <f t="shared" si="8"/>
        <v>-7.194</v>
      </c>
      <c r="F286" s="6">
        <v>-2.04</v>
      </c>
      <c r="G286" s="9">
        <f t="shared" si="9"/>
        <v>-2.314</v>
      </c>
    </row>
    <row r="287" spans="1:7" ht="12.75">
      <c r="A287" s="4" t="s">
        <v>0</v>
      </c>
      <c r="B287" s="9">
        <f>284+(1/9)</f>
        <v>284.1111111111111</v>
      </c>
      <c r="C287" s="10">
        <v>29.26345161290325</v>
      </c>
      <c r="D287" s="6">
        <v>-7.24</v>
      </c>
      <c r="E287" s="9">
        <f t="shared" si="8"/>
        <v>-7.175999999999999</v>
      </c>
      <c r="F287" s="6">
        <v>-2.24</v>
      </c>
      <c r="G287" s="9">
        <f t="shared" si="9"/>
        <v>-2.282</v>
      </c>
    </row>
    <row r="288" spans="1:7" ht="12.75">
      <c r="A288" s="4" t="s">
        <v>0</v>
      </c>
      <c r="B288" s="9">
        <v>285</v>
      </c>
      <c r="C288" s="10">
        <v>29.312627240143396</v>
      </c>
      <c r="D288" s="6">
        <v>-6.96</v>
      </c>
      <c r="E288" s="9">
        <f t="shared" si="8"/>
        <v>-7.2</v>
      </c>
      <c r="F288" s="6">
        <v>-2.04</v>
      </c>
      <c r="G288" s="9">
        <f t="shared" si="9"/>
        <v>-2.234</v>
      </c>
    </row>
    <row r="289" spans="1:7" ht="12.75">
      <c r="A289" s="4" t="s">
        <v>0</v>
      </c>
      <c r="B289" s="9">
        <f>286+(1/9)</f>
        <v>286.1111111111111</v>
      </c>
      <c r="C289" s="10">
        <v>29.374096774193575</v>
      </c>
      <c r="D289" s="6">
        <v>-7.84</v>
      </c>
      <c r="E289" s="9">
        <f t="shared" si="8"/>
        <v>-7.612</v>
      </c>
      <c r="F289" s="6">
        <v>-2.43</v>
      </c>
      <c r="G289" s="9">
        <f t="shared" si="9"/>
        <v>-2.274</v>
      </c>
    </row>
    <row r="290" spans="1:7" ht="12.75">
      <c r="A290" s="4" t="s">
        <v>0</v>
      </c>
      <c r="B290" s="9">
        <v>287</v>
      </c>
      <c r="C290" s="10">
        <v>29.42327240143372</v>
      </c>
      <c r="D290" s="6">
        <v>-8.04</v>
      </c>
      <c r="E290" s="9">
        <f t="shared" si="8"/>
        <v>-7.798</v>
      </c>
      <c r="F290" s="6">
        <v>-2.42</v>
      </c>
      <c r="G290" s="9">
        <f t="shared" si="9"/>
        <v>-2.2920000000000003</v>
      </c>
    </row>
    <row r="291" spans="1:7" ht="12.75">
      <c r="A291" s="4" t="s">
        <v>0</v>
      </c>
      <c r="B291" s="9">
        <f>288+(1/9)</f>
        <v>288.1111111111111</v>
      </c>
      <c r="C291" s="10">
        <v>29.4847419354839</v>
      </c>
      <c r="D291" s="6">
        <v>-7.98</v>
      </c>
      <c r="E291" s="9">
        <f t="shared" si="8"/>
        <v>-8.042</v>
      </c>
      <c r="F291" s="6">
        <v>-2.24</v>
      </c>
      <c r="G291" s="9">
        <f t="shared" si="9"/>
        <v>-2.364</v>
      </c>
    </row>
    <row r="292" spans="1:7" ht="12.75">
      <c r="A292" s="4" t="s">
        <v>0</v>
      </c>
      <c r="B292" s="9">
        <v>289</v>
      </c>
      <c r="C292" s="10">
        <v>29.533917562724046</v>
      </c>
      <c r="D292" s="6">
        <v>-8.17</v>
      </c>
      <c r="E292" s="9">
        <f t="shared" si="8"/>
        <v>-8.062</v>
      </c>
      <c r="F292" s="6">
        <v>-2.33</v>
      </c>
      <c r="G292" s="9">
        <f t="shared" si="9"/>
        <v>-2.364</v>
      </c>
    </row>
    <row r="293" spans="1:7" ht="12.75">
      <c r="A293" s="4" t="s">
        <v>0</v>
      </c>
      <c r="B293" s="9">
        <f>290+(1/9)</f>
        <v>290.1111111111111</v>
      </c>
      <c r="C293" s="10">
        <v>29.595387096774225</v>
      </c>
      <c r="D293" s="6">
        <v>-8.18</v>
      </c>
      <c r="E293" s="9">
        <f t="shared" si="8"/>
        <v>-7.905999999999999</v>
      </c>
      <c r="F293" s="6">
        <v>-2.4</v>
      </c>
      <c r="G293" s="9">
        <f t="shared" si="9"/>
        <v>-2.212</v>
      </c>
    </row>
    <row r="294" spans="1:7" ht="12.75">
      <c r="A294" s="4" t="s">
        <v>0</v>
      </c>
      <c r="B294" s="9">
        <v>291</v>
      </c>
      <c r="C294" s="10">
        <v>29.64456272401437</v>
      </c>
      <c r="D294" s="6">
        <v>-7.94</v>
      </c>
      <c r="E294" s="9">
        <f t="shared" si="8"/>
        <v>-7.960000000000001</v>
      </c>
      <c r="F294" s="6">
        <v>-2.43</v>
      </c>
      <c r="G294" s="9">
        <f t="shared" si="9"/>
        <v>-2.274</v>
      </c>
    </row>
    <row r="295" spans="1:7" ht="12.75">
      <c r="A295" s="4" t="s">
        <v>0</v>
      </c>
      <c r="B295" s="9">
        <f>292+(1/9)</f>
        <v>292.1111111111111</v>
      </c>
      <c r="C295" s="10">
        <v>29.70603225806455</v>
      </c>
      <c r="D295" s="6">
        <v>-7.26</v>
      </c>
      <c r="E295" s="9">
        <f t="shared" si="8"/>
        <v>-7.9719999999999995</v>
      </c>
      <c r="F295" s="6">
        <v>-1.66</v>
      </c>
      <c r="G295" s="9">
        <f t="shared" si="9"/>
        <v>-2.268</v>
      </c>
    </row>
    <row r="296" spans="1:7" ht="12.75">
      <c r="A296" s="4" t="s">
        <v>0</v>
      </c>
      <c r="B296" s="9">
        <v>293</v>
      </c>
      <c r="C296" s="10">
        <v>29.755207885304696</v>
      </c>
      <c r="D296" s="6">
        <v>-8.25</v>
      </c>
      <c r="E296" s="9">
        <f t="shared" si="8"/>
        <v>-7.172</v>
      </c>
      <c r="F296" s="6">
        <v>-2.55</v>
      </c>
      <c r="G296" s="9">
        <f t="shared" si="9"/>
        <v>-2.0759999999999996</v>
      </c>
    </row>
    <row r="297" spans="1:7" ht="12.75">
      <c r="A297" s="4" t="s">
        <v>0</v>
      </c>
      <c r="B297" s="9">
        <f>294+(1/9)</f>
        <v>294.1111111111111</v>
      </c>
      <c r="C297" s="10">
        <v>29.816677419354875</v>
      </c>
      <c r="D297" s="6">
        <v>-8.23</v>
      </c>
      <c r="E297" s="9">
        <f t="shared" si="8"/>
        <v>-6.492</v>
      </c>
      <c r="F297" s="6">
        <v>-2.3</v>
      </c>
      <c r="G297" s="9">
        <f t="shared" si="9"/>
        <v>-1.89</v>
      </c>
    </row>
    <row r="298" spans="1:7" ht="12.75">
      <c r="A298" s="4" t="s">
        <v>0</v>
      </c>
      <c r="B298" s="9">
        <v>295</v>
      </c>
      <c r="C298" s="10">
        <v>29.872</v>
      </c>
      <c r="D298" s="6">
        <v>-4.18</v>
      </c>
      <c r="E298" s="9">
        <f t="shared" si="8"/>
        <v>-6.442</v>
      </c>
      <c r="F298" s="6">
        <v>-1.44</v>
      </c>
      <c r="G298" s="9">
        <f t="shared" si="9"/>
        <v>-2.002</v>
      </c>
    </row>
    <row r="299" spans="1:7" ht="12.75">
      <c r="A299" s="4" t="s">
        <v>0</v>
      </c>
      <c r="B299" s="9">
        <f>296+(1/9)</f>
        <v>296.1111111111111</v>
      </c>
      <c r="C299" s="10">
        <v>29.901027777777777</v>
      </c>
      <c r="D299" s="6">
        <v>-4.54</v>
      </c>
      <c r="E299" s="9">
        <f t="shared" si="8"/>
        <v>-6.424000000000001</v>
      </c>
      <c r="F299" s="6">
        <v>-1.5</v>
      </c>
      <c r="G299" s="9">
        <f t="shared" si="9"/>
        <v>-2.018</v>
      </c>
    </row>
    <row r="300" spans="1:7" ht="12.75">
      <c r="A300" s="4" t="s">
        <v>0</v>
      </c>
      <c r="B300" s="9">
        <v>297</v>
      </c>
      <c r="C300" s="10">
        <v>29.92425</v>
      </c>
      <c r="D300" s="6">
        <v>-7.01</v>
      </c>
      <c r="E300" s="9">
        <f t="shared" si="8"/>
        <v>-6.494</v>
      </c>
      <c r="F300" s="6">
        <v>-2.22</v>
      </c>
      <c r="G300" s="9">
        <f t="shared" si="9"/>
        <v>-2.136</v>
      </c>
    </row>
    <row r="301" spans="1:7" ht="12.75">
      <c r="A301" s="4" t="s">
        <v>0</v>
      </c>
      <c r="B301" s="9">
        <f>298+(1/9)</f>
        <v>298.1111111111111</v>
      </c>
      <c r="C301" s="10">
        <v>29.953277777777778</v>
      </c>
      <c r="D301" s="6">
        <v>-8.16</v>
      </c>
      <c r="E301" s="9">
        <f t="shared" si="8"/>
        <v>-7.364</v>
      </c>
      <c r="F301" s="6">
        <v>-2.63</v>
      </c>
      <c r="G301" s="9">
        <f t="shared" si="9"/>
        <v>-2.42</v>
      </c>
    </row>
    <row r="302" spans="1:7" ht="12.75">
      <c r="A302" s="4" t="s">
        <v>0</v>
      </c>
      <c r="B302" s="9">
        <v>299</v>
      </c>
      <c r="C302" s="10">
        <v>29.9765</v>
      </c>
      <c r="D302" s="6">
        <v>-8.58</v>
      </c>
      <c r="E302" s="9">
        <f t="shared" si="8"/>
        <v>-8.209999999999999</v>
      </c>
      <c r="F302" s="6">
        <v>-2.89</v>
      </c>
      <c r="G302" s="9">
        <f t="shared" si="9"/>
        <v>-2.698</v>
      </c>
    </row>
    <row r="303" spans="1:7" ht="12.75">
      <c r="A303" s="4" t="s">
        <v>0</v>
      </c>
      <c r="B303" s="9">
        <f>300+(1/9)</f>
        <v>300.1111111111111</v>
      </c>
      <c r="C303" s="10">
        <v>30.00552777777778</v>
      </c>
      <c r="D303" s="6">
        <v>-8.53</v>
      </c>
      <c r="E303" s="9">
        <f t="shared" si="8"/>
        <v>-8.56</v>
      </c>
      <c r="F303" s="6">
        <v>-2.86</v>
      </c>
      <c r="G303" s="9">
        <f t="shared" si="9"/>
        <v>-2.8259999999999996</v>
      </c>
    </row>
    <row r="304" spans="1:7" ht="12.75">
      <c r="A304" s="4" t="s">
        <v>0</v>
      </c>
      <c r="B304" s="9">
        <v>301</v>
      </c>
      <c r="C304" s="10">
        <v>30.02875</v>
      </c>
      <c r="D304" s="6">
        <v>-8.77</v>
      </c>
      <c r="E304" s="9">
        <f t="shared" si="8"/>
        <v>-8.584</v>
      </c>
      <c r="F304" s="6">
        <v>-2.89</v>
      </c>
      <c r="G304" s="9">
        <f t="shared" si="9"/>
        <v>-2.846</v>
      </c>
    </row>
    <row r="305" spans="1:7" ht="12.75">
      <c r="A305" s="4" t="s">
        <v>0</v>
      </c>
      <c r="B305" s="9">
        <f>302+(1/9)</f>
        <v>302.1111111111111</v>
      </c>
      <c r="C305" s="10">
        <v>30.05777777777778</v>
      </c>
      <c r="D305" s="6">
        <v>-8.76</v>
      </c>
      <c r="E305" s="9">
        <f t="shared" si="8"/>
        <v>-8.4</v>
      </c>
      <c r="F305" s="6">
        <v>-2.86</v>
      </c>
      <c r="G305" s="9">
        <f t="shared" si="9"/>
        <v>-2.8</v>
      </c>
    </row>
    <row r="306" spans="1:7" ht="12.75">
      <c r="A306" s="4" t="s">
        <v>0</v>
      </c>
      <c r="B306" s="9">
        <v>303</v>
      </c>
      <c r="C306" s="10">
        <v>30.081000000000003</v>
      </c>
      <c r="D306" s="6">
        <v>-8.28</v>
      </c>
      <c r="E306" s="9">
        <f t="shared" si="8"/>
        <v>-8.276</v>
      </c>
      <c r="F306" s="6">
        <v>-2.73</v>
      </c>
      <c r="G306" s="9">
        <f t="shared" si="9"/>
        <v>-2.766</v>
      </c>
    </row>
    <row r="307" spans="1:7" ht="12.75">
      <c r="A307" s="4" t="s">
        <v>0</v>
      </c>
      <c r="B307" s="9">
        <f>304+(1/9)</f>
        <v>304.1111111111111</v>
      </c>
      <c r="C307" s="10">
        <v>30.11002777777778</v>
      </c>
      <c r="D307" s="6">
        <v>-7.66</v>
      </c>
      <c r="E307" s="9">
        <f t="shared" si="8"/>
        <v>-8.138</v>
      </c>
      <c r="F307" s="6">
        <v>-2.66</v>
      </c>
      <c r="G307" s="9">
        <f t="shared" si="9"/>
        <v>-2.766</v>
      </c>
    </row>
    <row r="308" spans="1:7" ht="12.75">
      <c r="A308" s="4" t="s">
        <v>0</v>
      </c>
      <c r="B308" s="9">
        <v>305</v>
      </c>
      <c r="C308" s="10">
        <v>30.133250000000004</v>
      </c>
      <c r="D308" s="6">
        <v>-7.91</v>
      </c>
      <c r="E308" s="9">
        <f t="shared" si="8"/>
        <v>-7.85</v>
      </c>
      <c r="F308" s="6">
        <v>-2.69</v>
      </c>
      <c r="G308" s="9">
        <f t="shared" si="9"/>
        <v>-2.7520000000000002</v>
      </c>
    </row>
    <row r="309" spans="1:7" ht="12.75">
      <c r="A309" s="4" t="s">
        <v>0</v>
      </c>
      <c r="B309" s="9">
        <f>306+(1/9)</f>
        <v>306.1111111111111</v>
      </c>
      <c r="C309" s="10">
        <v>30.16227777777778</v>
      </c>
      <c r="D309" s="6">
        <v>-8.08</v>
      </c>
      <c r="E309" s="9">
        <f t="shared" si="8"/>
        <v>-7.95</v>
      </c>
      <c r="F309" s="6">
        <v>-2.89</v>
      </c>
      <c r="G309" s="9">
        <f t="shared" si="9"/>
        <v>-2.7800000000000002</v>
      </c>
    </row>
    <row r="310" spans="1:7" ht="12.75">
      <c r="A310" s="4" t="s">
        <v>0</v>
      </c>
      <c r="B310" s="9">
        <v>307</v>
      </c>
      <c r="C310" s="10">
        <v>30.185500000000005</v>
      </c>
      <c r="D310" s="6">
        <v>-7.32</v>
      </c>
      <c r="E310" s="9">
        <f t="shared" si="8"/>
        <v>-7.758000000000001</v>
      </c>
      <c r="F310" s="6">
        <v>-2.79</v>
      </c>
      <c r="G310" s="9">
        <f t="shared" si="9"/>
        <v>-2.62</v>
      </c>
    </row>
    <row r="311" spans="1:7" ht="12.75">
      <c r="A311" s="4" t="s">
        <v>0</v>
      </c>
      <c r="B311" s="9">
        <f>308+(1/9)</f>
        <v>308.1111111111111</v>
      </c>
      <c r="C311" s="10">
        <v>30.214527777777782</v>
      </c>
      <c r="D311" s="6">
        <v>-8.78</v>
      </c>
      <c r="E311" s="9">
        <f t="shared" si="8"/>
        <v>-7.962000000000001</v>
      </c>
      <c r="F311" s="6">
        <v>-2.87</v>
      </c>
      <c r="G311" s="9">
        <f t="shared" si="9"/>
        <v>-2.698</v>
      </c>
    </row>
    <row r="312" spans="1:7" ht="12.75">
      <c r="A312" s="4" t="s">
        <v>0</v>
      </c>
      <c r="B312" s="9">
        <v>309</v>
      </c>
      <c r="C312" s="10">
        <v>30.237750000000005</v>
      </c>
      <c r="D312" s="6">
        <v>-6.7</v>
      </c>
      <c r="E312" s="9">
        <f t="shared" si="8"/>
        <v>-8.108</v>
      </c>
      <c r="F312" s="6">
        <v>-1.86</v>
      </c>
      <c r="G312" s="9">
        <f t="shared" si="9"/>
        <v>-2.726</v>
      </c>
    </row>
    <row r="313" spans="1:7" ht="12.75">
      <c r="A313" s="4" t="s">
        <v>0</v>
      </c>
      <c r="B313" s="9">
        <f>310+(1/9)</f>
        <v>310.1111111111111</v>
      </c>
      <c r="C313" s="10">
        <v>30.266777777777783</v>
      </c>
      <c r="D313" s="6">
        <v>-8.93</v>
      </c>
      <c r="E313" s="9">
        <f t="shared" si="8"/>
        <v>-7.978</v>
      </c>
      <c r="F313" s="6">
        <v>-3.08</v>
      </c>
      <c r="G313" s="9">
        <f t="shared" si="9"/>
        <v>-2.616</v>
      </c>
    </row>
    <row r="314" spans="1:7" ht="12.75">
      <c r="A314" s="4" t="s">
        <v>0</v>
      </c>
      <c r="B314" s="9">
        <v>311</v>
      </c>
      <c r="C314" s="10">
        <v>30.29</v>
      </c>
      <c r="D314" s="6">
        <v>-8.81</v>
      </c>
      <c r="E314" s="9">
        <f t="shared" si="8"/>
        <v>-7.462000000000001</v>
      </c>
      <c r="F314" s="6">
        <v>-3.03</v>
      </c>
      <c r="G314" s="9">
        <f t="shared" si="9"/>
        <v>-2.43</v>
      </c>
    </row>
    <row r="315" spans="1:7" ht="12.75">
      <c r="A315" s="4" t="s">
        <v>0</v>
      </c>
      <c r="B315" s="9">
        <f>312+(1/9)</f>
        <v>312.1111111111111</v>
      </c>
      <c r="C315" s="10">
        <v>30.319027777777784</v>
      </c>
      <c r="D315" s="6">
        <v>-6.67</v>
      </c>
      <c r="E315" s="9">
        <f t="shared" si="8"/>
        <v>-7.412000000000001</v>
      </c>
      <c r="F315" s="6">
        <v>-2.24</v>
      </c>
      <c r="G315" s="9">
        <f t="shared" si="9"/>
        <v>-2.4339999999999997</v>
      </c>
    </row>
    <row r="316" spans="1:7" ht="12.75">
      <c r="A316" s="4" t="s">
        <v>0</v>
      </c>
      <c r="B316" s="9">
        <v>313</v>
      </c>
      <c r="C316" s="10">
        <v>30.342250000000007</v>
      </c>
      <c r="D316" s="6">
        <v>-6.2</v>
      </c>
      <c r="E316" s="9">
        <f t="shared" si="8"/>
        <v>-6.4159999999999995</v>
      </c>
      <c r="F316" s="6">
        <v>-1.94</v>
      </c>
      <c r="G316" s="9">
        <f t="shared" si="9"/>
        <v>-2.148</v>
      </c>
    </row>
    <row r="317" spans="1:7" ht="12.75">
      <c r="A317" s="4" t="s">
        <v>0</v>
      </c>
      <c r="B317" s="9">
        <f>314+(1/9)</f>
        <v>314.1111111111111</v>
      </c>
      <c r="C317" s="10">
        <v>30.371277777777784</v>
      </c>
      <c r="D317" s="6">
        <v>-6.45</v>
      </c>
      <c r="E317" s="9">
        <f t="shared" si="8"/>
        <v>-6.034000000000001</v>
      </c>
      <c r="F317" s="6">
        <v>-1.88</v>
      </c>
      <c r="G317" s="9">
        <f t="shared" si="9"/>
        <v>-1.986</v>
      </c>
    </row>
    <row r="318" spans="1:7" ht="12.75">
      <c r="A318" s="4" t="s">
        <v>0</v>
      </c>
      <c r="B318" s="9">
        <v>315</v>
      </c>
      <c r="C318" s="10">
        <v>30.394500000000008</v>
      </c>
      <c r="D318" s="6">
        <v>-3.95</v>
      </c>
      <c r="E318" s="9">
        <f t="shared" si="8"/>
        <v>-6</v>
      </c>
      <c r="F318" s="6">
        <v>-1.65</v>
      </c>
      <c r="G318" s="9">
        <f t="shared" si="9"/>
        <v>-2.008</v>
      </c>
    </row>
    <row r="319" spans="1:7" ht="12.75">
      <c r="A319" s="4" t="s">
        <v>0</v>
      </c>
      <c r="B319" s="9">
        <f>316+(1/9)</f>
        <v>316.1111111111111</v>
      </c>
      <c r="C319" s="10">
        <v>30.423527777777785</v>
      </c>
      <c r="D319" s="6">
        <v>-6.9</v>
      </c>
      <c r="E319" s="9">
        <f t="shared" si="8"/>
        <v>-6.465999999999999</v>
      </c>
      <c r="F319" s="6">
        <v>-2.22</v>
      </c>
      <c r="G319" s="9">
        <f t="shared" si="9"/>
        <v>-2.2039999999999997</v>
      </c>
    </row>
    <row r="320" spans="1:7" ht="12.75">
      <c r="A320" s="4" t="s">
        <v>0</v>
      </c>
      <c r="B320" s="9">
        <v>317</v>
      </c>
      <c r="C320" s="10">
        <v>30.44675000000001</v>
      </c>
      <c r="D320" s="6">
        <v>-6.5</v>
      </c>
      <c r="E320" s="9">
        <f t="shared" si="8"/>
        <v>-6.866</v>
      </c>
      <c r="F320" s="6">
        <v>-2.35</v>
      </c>
      <c r="G320" s="9">
        <f t="shared" si="9"/>
        <v>-2.46</v>
      </c>
    </row>
    <row r="321" spans="1:7" ht="12.75">
      <c r="A321" s="4" t="s">
        <v>0</v>
      </c>
      <c r="B321" s="9">
        <f>318+(1/9)</f>
        <v>318.1111111111111</v>
      </c>
      <c r="C321" s="10">
        <v>30.475777777777786</v>
      </c>
      <c r="D321" s="6">
        <v>-8.53</v>
      </c>
      <c r="E321" s="9">
        <f t="shared" si="8"/>
        <v>-7.465999999999999</v>
      </c>
      <c r="F321" s="6">
        <v>-2.92</v>
      </c>
      <c r="G321" s="9">
        <f t="shared" si="9"/>
        <v>-2.5740000000000003</v>
      </c>
    </row>
    <row r="322" spans="1:7" ht="12.75">
      <c r="A322" s="4" t="s">
        <v>0</v>
      </c>
      <c r="B322" s="9">
        <v>319</v>
      </c>
      <c r="C322" s="10">
        <v>30.499</v>
      </c>
      <c r="D322" s="6">
        <v>-8.45</v>
      </c>
      <c r="E322" s="9">
        <f t="shared" si="8"/>
        <v>-6.651999999999999</v>
      </c>
      <c r="F322" s="6">
        <v>-3.16</v>
      </c>
      <c r="G322" s="9">
        <f t="shared" si="9"/>
        <v>-2.648</v>
      </c>
    </row>
    <row r="323" spans="1:7" ht="12.75">
      <c r="A323" s="4" t="s">
        <v>0</v>
      </c>
      <c r="B323" s="9">
        <f>320+(1/9)</f>
        <v>320.1111111111111</v>
      </c>
      <c r="C323" s="10">
        <v>30.732232323232317</v>
      </c>
      <c r="D323" s="6">
        <v>-6.95</v>
      </c>
      <c r="E323" s="9">
        <f t="shared" si="8"/>
        <v>-5.803999999999999</v>
      </c>
      <c r="F323" s="6">
        <v>-2.22</v>
      </c>
      <c r="G323" s="9">
        <f t="shared" si="9"/>
        <v>-2.412</v>
      </c>
    </row>
    <row r="324" spans="1:7" ht="12.75">
      <c r="A324" s="4" t="s">
        <v>0</v>
      </c>
      <c r="B324" s="9">
        <v>321</v>
      </c>
      <c r="C324" s="10">
        <v>30.91881818181818</v>
      </c>
      <c r="D324" s="6">
        <v>-2.83</v>
      </c>
      <c r="E324" s="9">
        <f t="shared" si="8"/>
        <v>-5.632</v>
      </c>
      <c r="F324" s="6">
        <v>-2.59</v>
      </c>
      <c r="G324" s="9">
        <f t="shared" si="9"/>
        <v>-2.3520000000000003</v>
      </c>
    </row>
    <row r="325" spans="1:7" ht="12.75">
      <c r="A325" s="4" t="s">
        <v>0</v>
      </c>
      <c r="B325" s="9">
        <f>322+(1/9)</f>
        <v>322.1111111111111</v>
      </c>
      <c r="C325" s="10">
        <v>31.1520505050505</v>
      </c>
      <c r="D325" s="6">
        <v>-2.26</v>
      </c>
      <c r="E325" s="9">
        <f t="shared" si="8"/>
        <v>-4.6240000000000006</v>
      </c>
      <c r="F325" s="6">
        <v>-1.17</v>
      </c>
      <c r="G325" s="9">
        <f t="shared" si="9"/>
        <v>-2.0140000000000002</v>
      </c>
    </row>
    <row r="326" spans="1:7" ht="12.75">
      <c r="A326" s="4" t="s">
        <v>0</v>
      </c>
      <c r="B326" s="9">
        <v>323</v>
      </c>
      <c r="C326" s="10">
        <v>31.338636363636365</v>
      </c>
      <c r="D326" s="6">
        <v>-7.67</v>
      </c>
      <c r="E326" s="9">
        <f t="shared" si="8"/>
        <v>-3.95</v>
      </c>
      <c r="F326" s="6">
        <v>-2.62</v>
      </c>
      <c r="G326" s="9">
        <f t="shared" si="9"/>
        <v>-1.918</v>
      </c>
    </row>
    <row r="327" spans="1:7" ht="12.75">
      <c r="A327" s="4" t="s">
        <v>0</v>
      </c>
      <c r="B327" s="9">
        <f>324+(1/9)</f>
        <v>324.1111111111111</v>
      </c>
      <c r="C327" s="10">
        <v>31.571868686868683</v>
      </c>
      <c r="D327" s="6">
        <v>-3.41</v>
      </c>
      <c r="E327" s="9">
        <f t="shared" si="8"/>
        <v>-3.9840000000000004</v>
      </c>
      <c r="F327" s="6">
        <v>-1.47</v>
      </c>
      <c r="G327" s="9">
        <f t="shared" si="9"/>
        <v>-1.72</v>
      </c>
    </row>
    <row r="328" spans="1:7" ht="12.75">
      <c r="A328" s="4" t="s">
        <v>0</v>
      </c>
      <c r="B328" s="9">
        <v>325</v>
      </c>
      <c r="C328" s="10">
        <v>31.758454545454548</v>
      </c>
      <c r="D328" s="6">
        <v>-3.58</v>
      </c>
      <c r="E328" s="9">
        <f t="shared" si="8"/>
        <v>-4.668</v>
      </c>
      <c r="F328" s="6">
        <v>-1.74</v>
      </c>
      <c r="G328" s="9">
        <f t="shared" si="9"/>
        <v>-1.984</v>
      </c>
    </row>
    <row r="329" spans="1:7" ht="12.75">
      <c r="A329" s="4" t="s">
        <v>0</v>
      </c>
      <c r="B329" s="9">
        <f>326+(1/9)</f>
        <v>326.1111111111111</v>
      </c>
      <c r="C329" s="10">
        <v>31.991686868686866</v>
      </c>
      <c r="D329" s="6">
        <v>-3</v>
      </c>
      <c r="E329" s="9">
        <f t="shared" si="8"/>
        <v>-4.938</v>
      </c>
      <c r="F329" s="6">
        <v>-1.6</v>
      </c>
      <c r="G329" s="9">
        <f t="shared" si="9"/>
        <v>-2.1380000000000003</v>
      </c>
    </row>
    <row r="330" spans="1:7" ht="12.75">
      <c r="A330" s="4" t="s">
        <v>0</v>
      </c>
      <c r="B330" s="9">
        <v>327</v>
      </c>
      <c r="C330" s="10">
        <v>32.17827272727273</v>
      </c>
      <c r="D330" s="6">
        <v>-5.68</v>
      </c>
      <c r="E330" s="9">
        <f aca="true" t="shared" si="10" ref="E330:E393">AVERAGE(D328:D332)</f>
        <v>-5.380000000000001</v>
      </c>
      <c r="F330" s="6">
        <v>-2.49</v>
      </c>
      <c r="G330" s="9">
        <f aca="true" t="shared" si="11" ref="G330:G393">AVERAGE(F328:F332)</f>
        <v>-2.318</v>
      </c>
    </row>
    <row r="331" spans="1:7" ht="12.75">
      <c r="A331" s="4" t="s">
        <v>0</v>
      </c>
      <c r="B331" s="9">
        <f>328+(1/9)</f>
        <v>328.1111111111111</v>
      </c>
      <c r="C331" s="10">
        <v>32.41150505050504</v>
      </c>
      <c r="D331" s="6">
        <v>-9.02</v>
      </c>
      <c r="E331" s="9">
        <f t="shared" si="10"/>
        <v>-6.176</v>
      </c>
      <c r="F331" s="6">
        <v>-3.39</v>
      </c>
      <c r="G331" s="9">
        <f t="shared" si="11"/>
        <v>-2.5820000000000003</v>
      </c>
    </row>
    <row r="332" spans="1:7" ht="12.75">
      <c r="A332" s="4" t="s">
        <v>0</v>
      </c>
      <c r="B332" s="9">
        <v>329</v>
      </c>
      <c r="C332" s="10">
        <v>32.59809090909091</v>
      </c>
      <c r="D332" s="6">
        <v>-5.62</v>
      </c>
      <c r="E332" s="9">
        <f t="shared" si="10"/>
        <v>-6.764</v>
      </c>
      <c r="F332" s="6">
        <v>-2.37</v>
      </c>
      <c r="G332" s="9">
        <f t="shared" si="11"/>
        <v>-2.758</v>
      </c>
    </row>
    <row r="333" spans="1:7" ht="12.75">
      <c r="A333" s="4" t="s">
        <v>0</v>
      </c>
      <c r="B333" s="9">
        <f>330+(1/9)</f>
        <v>330.1111111111111</v>
      </c>
      <c r="C333" s="10">
        <v>32.83132323232322</v>
      </c>
      <c r="D333" s="6">
        <v>-7.56</v>
      </c>
      <c r="E333" s="9">
        <f t="shared" si="10"/>
        <v>-6.83</v>
      </c>
      <c r="F333" s="6">
        <v>-3.06</v>
      </c>
      <c r="G333" s="9">
        <f t="shared" si="11"/>
        <v>-2.954</v>
      </c>
    </row>
    <row r="334" spans="1:7" ht="12.75">
      <c r="A334" s="4" t="s">
        <v>0</v>
      </c>
      <c r="B334" s="9">
        <v>331</v>
      </c>
      <c r="C334" s="10">
        <v>33.017909090909086</v>
      </c>
      <c r="D334" s="6">
        <v>-5.94</v>
      </c>
      <c r="E334" s="9">
        <f t="shared" si="10"/>
        <v>-5.698</v>
      </c>
      <c r="F334" s="6">
        <v>-2.48</v>
      </c>
      <c r="G334" s="9">
        <f t="shared" si="11"/>
        <v>-2.6540000000000004</v>
      </c>
    </row>
    <row r="335" spans="1:7" ht="12.75">
      <c r="A335" s="4" t="s">
        <v>0</v>
      </c>
      <c r="B335" s="9">
        <f>332+(1/9)</f>
        <v>332.1111111111111</v>
      </c>
      <c r="C335" s="10">
        <v>33.2511414141414</v>
      </c>
      <c r="D335" s="6">
        <v>-6.01</v>
      </c>
      <c r="E335" s="9">
        <f t="shared" si="10"/>
        <v>-5.4479999999999995</v>
      </c>
      <c r="F335" s="6">
        <v>-3.47</v>
      </c>
      <c r="G335" s="9">
        <f t="shared" si="11"/>
        <v>-2.5740000000000003</v>
      </c>
    </row>
    <row r="336" spans="1:7" ht="12.75">
      <c r="A336" s="4" t="s">
        <v>0</v>
      </c>
      <c r="B336" s="9">
        <v>333</v>
      </c>
      <c r="C336" s="10">
        <v>33.437727272727265</v>
      </c>
      <c r="D336" s="6">
        <v>-3.36</v>
      </c>
      <c r="E336" s="9">
        <f t="shared" si="10"/>
        <v>-4.758</v>
      </c>
      <c r="F336" s="6">
        <v>-1.89</v>
      </c>
      <c r="G336" s="9">
        <f t="shared" si="11"/>
        <v>-2.366</v>
      </c>
    </row>
    <row r="337" spans="1:7" ht="12.75">
      <c r="A337" s="4" t="s">
        <v>0</v>
      </c>
      <c r="B337" s="9">
        <f>334+(1/9)</f>
        <v>334.1111111111111</v>
      </c>
      <c r="C337" s="10">
        <v>33.67095959595958</v>
      </c>
      <c r="D337" s="6">
        <v>-4.37</v>
      </c>
      <c r="E337" s="9">
        <f t="shared" si="10"/>
        <v>-4.3839999999999995</v>
      </c>
      <c r="F337" s="6">
        <v>-1.97</v>
      </c>
      <c r="G337" s="9">
        <f t="shared" si="11"/>
        <v>-2.216</v>
      </c>
    </row>
    <row r="338" spans="1:7" ht="12.75">
      <c r="A338" s="4" t="s">
        <v>0</v>
      </c>
      <c r="B338" s="9">
        <v>335</v>
      </c>
      <c r="C338" s="10">
        <v>33.857545454545445</v>
      </c>
      <c r="D338" s="6">
        <v>-4.11</v>
      </c>
      <c r="E338" s="9">
        <f t="shared" si="10"/>
        <v>-3.8600000000000003</v>
      </c>
      <c r="F338" s="6">
        <v>-2.02</v>
      </c>
      <c r="G338" s="9">
        <f t="shared" si="11"/>
        <v>-1.888</v>
      </c>
    </row>
    <row r="339" spans="1:7" ht="12.75">
      <c r="A339" s="4" t="s">
        <v>0</v>
      </c>
      <c r="B339" s="9">
        <f>336+(1/9)</f>
        <v>336.1111111111111</v>
      </c>
      <c r="C339" s="10">
        <v>34.09077777777776</v>
      </c>
      <c r="D339" s="6">
        <v>-4.07</v>
      </c>
      <c r="E339" s="9">
        <f t="shared" si="10"/>
        <v>-3.814</v>
      </c>
      <c r="F339" s="6">
        <v>-1.73</v>
      </c>
      <c r="G339" s="9">
        <f t="shared" si="11"/>
        <v>-1.7900000000000003</v>
      </c>
    </row>
    <row r="340" spans="1:7" ht="12.75">
      <c r="A340" s="4" t="s">
        <v>0</v>
      </c>
      <c r="B340" s="9">
        <v>337</v>
      </c>
      <c r="C340" s="10">
        <v>34.277363636363624</v>
      </c>
      <c r="D340" s="6">
        <v>-3.39</v>
      </c>
      <c r="E340" s="9">
        <f t="shared" si="10"/>
        <v>-4.116</v>
      </c>
      <c r="F340" s="6">
        <v>-1.83</v>
      </c>
      <c r="G340" s="9">
        <f t="shared" si="11"/>
        <v>-1.8560000000000003</v>
      </c>
    </row>
    <row r="341" spans="1:7" ht="12.75">
      <c r="A341" s="4" t="s">
        <v>0</v>
      </c>
      <c r="B341" s="9">
        <f>338+(1/9)</f>
        <v>338.1111111111111</v>
      </c>
      <c r="C341" s="10">
        <v>34.51059595959594</v>
      </c>
      <c r="D341" s="6">
        <v>-3.13</v>
      </c>
      <c r="E341" s="9">
        <f t="shared" si="10"/>
        <v>-4.3839999999999995</v>
      </c>
      <c r="F341" s="6">
        <v>-1.4</v>
      </c>
      <c r="G341" s="9">
        <f t="shared" si="11"/>
        <v>-1.8719999999999999</v>
      </c>
    </row>
    <row r="342" spans="1:7" ht="12.75">
      <c r="A342" s="4" t="s">
        <v>0</v>
      </c>
      <c r="B342" s="9">
        <v>339</v>
      </c>
      <c r="C342" s="10">
        <v>34.697181818181804</v>
      </c>
      <c r="D342" s="6">
        <v>-5.88</v>
      </c>
      <c r="E342" s="9">
        <f t="shared" si="10"/>
        <v>-4.478</v>
      </c>
      <c r="F342" s="6">
        <v>-2.3</v>
      </c>
      <c r="G342" s="9">
        <f t="shared" si="11"/>
        <v>-1.92</v>
      </c>
    </row>
    <row r="343" spans="1:7" ht="12.75">
      <c r="A343" s="4" t="s">
        <v>0</v>
      </c>
      <c r="B343" s="9">
        <f>340+(1/9)</f>
        <v>340.1111111111111</v>
      </c>
      <c r="C343" s="10">
        <v>34.93041414141412</v>
      </c>
      <c r="D343" s="6">
        <v>-5.45</v>
      </c>
      <c r="E343" s="9">
        <f t="shared" si="10"/>
        <v>-4.6579999999999995</v>
      </c>
      <c r="F343" s="6">
        <v>-2.1</v>
      </c>
      <c r="G343" s="9">
        <f t="shared" si="11"/>
        <v>-1.956</v>
      </c>
    </row>
    <row r="344" spans="1:7" ht="12.75">
      <c r="A344" s="4" t="s">
        <v>0</v>
      </c>
      <c r="B344" s="9">
        <v>341</v>
      </c>
      <c r="C344" s="10">
        <v>35.117</v>
      </c>
      <c r="D344" s="6">
        <v>-4.54</v>
      </c>
      <c r="E344" s="9">
        <f t="shared" si="10"/>
        <v>-5.1240000000000006</v>
      </c>
      <c r="F344" s="6">
        <v>-1.97</v>
      </c>
      <c r="G344" s="9">
        <f t="shared" si="11"/>
        <v>-2.2159999999999997</v>
      </c>
    </row>
    <row r="345" spans="1:7" ht="12.75">
      <c r="A345" s="4" t="s">
        <v>0</v>
      </c>
      <c r="B345" s="9">
        <f>342+(1/9)</f>
        <v>342.1111111111111</v>
      </c>
      <c r="C345" s="10">
        <v>35.331555555555546</v>
      </c>
      <c r="D345" s="6">
        <v>-4.29</v>
      </c>
      <c r="E345" s="9">
        <f t="shared" si="10"/>
        <v>-5.1080000000000005</v>
      </c>
      <c r="F345" s="6">
        <v>-2.01</v>
      </c>
      <c r="G345" s="9">
        <f t="shared" si="11"/>
        <v>-2.2880000000000003</v>
      </c>
    </row>
    <row r="346" spans="1:7" ht="12.75">
      <c r="A346" s="4" t="s">
        <v>0</v>
      </c>
      <c r="B346" s="9">
        <v>343</v>
      </c>
      <c r="C346" s="10">
        <v>35.50319999999999</v>
      </c>
      <c r="D346" s="6">
        <v>-5.46</v>
      </c>
      <c r="E346" s="9">
        <f t="shared" si="10"/>
        <v>-5.292</v>
      </c>
      <c r="F346" s="6">
        <v>-2.7</v>
      </c>
      <c r="G346" s="9">
        <f t="shared" si="11"/>
        <v>-2.456</v>
      </c>
    </row>
    <row r="347" spans="1:7" ht="12.75">
      <c r="A347" s="4" t="s">
        <v>0</v>
      </c>
      <c r="B347" s="9">
        <f>344+(1/9)</f>
        <v>344.1111111111111</v>
      </c>
      <c r="C347" s="10">
        <v>35.71775555555554</v>
      </c>
      <c r="D347" s="6">
        <v>-5.8</v>
      </c>
      <c r="E347" s="9">
        <f t="shared" si="10"/>
        <v>-5.524</v>
      </c>
      <c r="F347" s="6">
        <v>-2.66</v>
      </c>
      <c r="G347" s="9">
        <f t="shared" si="11"/>
        <v>-2.618</v>
      </c>
    </row>
    <row r="348" spans="1:7" ht="12.75">
      <c r="A348" s="4" t="s">
        <v>0</v>
      </c>
      <c r="B348" s="9">
        <v>345</v>
      </c>
      <c r="C348" s="10">
        <v>35.88939999999999</v>
      </c>
      <c r="D348" s="6">
        <v>-6.37</v>
      </c>
      <c r="E348" s="9">
        <f t="shared" si="10"/>
        <v>-6.004</v>
      </c>
      <c r="F348" s="6">
        <v>-2.94</v>
      </c>
      <c r="G348" s="9">
        <f t="shared" si="11"/>
        <v>-2.84</v>
      </c>
    </row>
    <row r="349" spans="1:7" ht="12.75">
      <c r="A349" s="4" t="s">
        <v>0</v>
      </c>
      <c r="B349" s="9">
        <f>346+(1/9)</f>
        <v>346.1111111111111</v>
      </c>
      <c r="C349" s="10">
        <v>36.10395555555554</v>
      </c>
      <c r="D349" s="6">
        <v>-5.7</v>
      </c>
      <c r="E349" s="9">
        <f t="shared" si="10"/>
        <v>-6.0760000000000005</v>
      </c>
      <c r="F349" s="6">
        <v>-2.78</v>
      </c>
      <c r="G349" s="9">
        <f t="shared" si="11"/>
        <v>-2.832</v>
      </c>
    </row>
    <row r="350" spans="1:7" ht="12.75">
      <c r="A350" s="4" t="s">
        <v>0</v>
      </c>
      <c r="B350" s="9">
        <v>347</v>
      </c>
      <c r="C350" s="10">
        <v>36.27559999999998</v>
      </c>
      <c r="D350" s="6">
        <v>-6.69</v>
      </c>
      <c r="E350" s="9">
        <f t="shared" si="10"/>
        <v>-6.26</v>
      </c>
      <c r="F350" s="6">
        <v>-3.12</v>
      </c>
      <c r="G350" s="9">
        <f t="shared" si="11"/>
        <v>-2.9</v>
      </c>
    </row>
    <row r="351" spans="1:7" ht="12.75">
      <c r="A351" s="4" t="s">
        <v>0</v>
      </c>
      <c r="B351" s="9">
        <f>348+(1/9)</f>
        <v>348.1111111111111</v>
      </c>
      <c r="C351" s="10">
        <v>36.49015555555553</v>
      </c>
      <c r="D351" s="6">
        <v>-5.82</v>
      </c>
      <c r="E351" s="9">
        <f t="shared" si="10"/>
        <v>-6.168</v>
      </c>
      <c r="F351" s="6">
        <v>-2.66</v>
      </c>
      <c r="G351" s="9">
        <f t="shared" si="11"/>
        <v>-2.866</v>
      </c>
    </row>
    <row r="352" spans="1:7" ht="12.75">
      <c r="A352" s="4" t="s">
        <v>0</v>
      </c>
      <c r="B352" s="9">
        <v>349</v>
      </c>
      <c r="C352" s="10">
        <v>36.66179999999998</v>
      </c>
      <c r="D352" s="6">
        <v>-6.72</v>
      </c>
      <c r="E352" s="9">
        <f t="shared" si="10"/>
        <v>-6.424000000000001</v>
      </c>
      <c r="F352" s="6">
        <v>-3</v>
      </c>
      <c r="G352" s="9">
        <f t="shared" si="11"/>
        <v>-2.98</v>
      </c>
    </row>
    <row r="353" spans="1:7" ht="12.75">
      <c r="A353" s="4" t="s">
        <v>0</v>
      </c>
      <c r="B353" s="9">
        <f>350+(1/9)</f>
        <v>350.1111111111111</v>
      </c>
      <c r="C353" s="10">
        <v>36.87635555555553</v>
      </c>
      <c r="D353" s="6">
        <v>-5.91</v>
      </c>
      <c r="E353" s="9">
        <f t="shared" si="10"/>
        <v>-6.2299999999999995</v>
      </c>
      <c r="F353" s="6">
        <v>-2.77</v>
      </c>
      <c r="G353" s="9">
        <f t="shared" si="11"/>
        <v>-2.95</v>
      </c>
    </row>
    <row r="354" spans="1:7" ht="12.75">
      <c r="A354" s="4" t="s">
        <v>0</v>
      </c>
      <c r="B354" s="9">
        <v>351</v>
      </c>
      <c r="C354" s="10">
        <v>37.04799999999997</v>
      </c>
      <c r="D354" s="6">
        <v>-6.98</v>
      </c>
      <c r="E354" s="9">
        <f t="shared" si="10"/>
        <v>-6.34</v>
      </c>
      <c r="F354" s="6">
        <v>-3.35</v>
      </c>
      <c r="G354" s="9">
        <f t="shared" si="11"/>
        <v>-3.018</v>
      </c>
    </row>
    <row r="355" spans="1:7" ht="12.75">
      <c r="A355" s="4" t="s">
        <v>0</v>
      </c>
      <c r="B355" s="9">
        <f>352+(1/9)</f>
        <v>352.1111111111111</v>
      </c>
      <c r="C355" s="10">
        <v>37.26255555555552</v>
      </c>
      <c r="D355" s="6">
        <v>-5.72</v>
      </c>
      <c r="E355" s="9">
        <f t="shared" si="10"/>
        <v>-6.3260000000000005</v>
      </c>
      <c r="F355" s="6">
        <v>-2.97</v>
      </c>
      <c r="G355" s="9">
        <f t="shared" si="11"/>
        <v>-3.04</v>
      </c>
    </row>
    <row r="356" spans="1:7" ht="12.75">
      <c r="A356" s="4" t="s">
        <v>0</v>
      </c>
      <c r="B356" s="9">
        <v>353</v>
      </c>
      <c r="C356" s="10">
        <v>37.43419999999997</v>
      </c>
      <c r="D356" s="6">
        <v>-6.37</v>
      </c>
      <c r="E356" s="9">
        <f t="shared" si="10"/>
        <v>-6.522</v>
      </c>
      <c r="F356" s="6">
        <v>-3</v>
      </c>
      <c r="G356" s="9">
        <f t="shared" si="11"/>
        <v>-3.166</v>
      </c>
    </row>
    <row r="357" spans="1:7" ht="12.75">
      <c r="A357" s="4" t="s">
        <v>0</v>
      </c>
      <c r="B357" s="9">
        <f>352+(17/9)</f>
        <v>353.8888888888889</v>
      </c>
      <c r="C357" s="10">
        <v>37.605844444444415</v>
      </c>
      <c r="D357" s="6">
        <v>-6.65</v>
      </c>
      <c r="E357" s="9">
        <f t="shared" si="10"/>
        <v>-6.514</v>
      </c>
      <c r="F357" s="6">
        <v>-3.11</v>
      </c>
      <c r="G357" s="9">
        <f t="shared" si="11"/>
        <v>-3.1700000000000004</v>
      </c>
    </row>
    <row r="358" spans="1:7" ht="12.75">
      <c r="A358" s="4" t="s">
        <v>0</v>
      </c>
      <c r="B358" s="9">
        <v>355</v>
      </c>
      <c r="C358" s="10">
        <v>37.820399999999964</v>
      </c>
      <c r="D358" s="9">
        <v>-6.89</v>
      </c>
      <c r="E358" s="9">
        <f t="shared" si="10"/>
        <v>-5.932</v>
      </c>
      <c r="F358" s="9">
        <v>-3.4</v>
      </c>
      <c r="G358" s="9">
        <f t="shared" si="11"/>
        <v>-3.02</v>
      </c>
    </row>
    <row r="359" spans="1:7" ht="12.75">
      <c r="A359" s="4" t="s">
        <v>0</v>
      </c>
      <c r="B359" s="9">
        <f>354+(17/9)</f>
        <v>355.8888888888889</v>
      </c>
      <c r="C359" s="10">
        <v>37.99204444444441</v>
      </c>
      <c r="D359" s="9">
        <v>-6.94</v>
      </c>
      <c r="E359" s="9">
        <f t="shared" si="10"/>
        <v>-5.914</v>
      </c>
      <c r="F359" s="9">
        <v>-3.37</v>
      </c>
      <c r="G359" s="9">
        <f t="shared" si="11"/>
        <v>-3.032</v>
      </c>
    </row>
    <row r="360" spans="1:7" ht="12.75">
      <c r="A360" s="4" t="s">
        <v>0</v>
      </c>
      <c r="B360" s="9">
        <v>357</v>
      </c>
      <c r="C360" s="10">
        <v>38.20659999999996</v>
      </c>
      <c r="D360" s="6">
        <v>-2.81</v>
      </c>
      <c r="E360" s="9">
        <f t="shared" si="10"/>
        <v>-5.86</v>
      </c>
      <c r="F360" s="6">
        <v>-2.22</v>
      </c>
      <c r="G360" s="9">
        <f t="shared" si="11"/>
        <v>-3.024</v>
      </c>
    </row>
    <row r="361" spans="1:7" ht="12.75">
      <c r="A361" s="4" t="s">
        <v>0</v>
      </c>
      <c r="B361" s="9">
        <f>358+(1/9)</f>
        <v>358.1111111111111</v>
      </c>
      <c r="C361" s="10">
        <v>38.42115555555551</v>
      </c>
      <c r="D361" s="6">
        <v>-6.28</v>
      </c>
      <c r="E361" s="9">
        <f t="shared" si="10"/>
        <v>-5.388</v>
      </c>
      <c r="F361" s="6">
        <v>-3.06</v>
      </c>
      <c r="G361" s="9">
        <f t="shared" si="11"/>
        <v>-2.838</v>
      </c>
    </row>
    <row r="362" spans="1:7" ht="12.75">
      <c r="A362" s="4" t="s">
        <v>0</v>
      </c>
      <c r="B362" s="9">
        <v>359</v>
      </c>
      <c r="C362" s="10">
        <v>38.592799999999954</v>
      </c>
      <c r="D362" s="6">
        <v>-6.38</v>
      </c>
      <c r="E362" s="9">
        <f t="shared" si="10"/>
        <v>-5.3</v>
      </c>
      <c r="F362" s="6">
        <v>-3.07</v>
      </c>
      <c r="G362" s="9">
        <f t="shared" si="11"/>
        <v>-2.816</v>
      </c>
    </row>
    <row r="363" spans="1:7" ht="12.75">
      <c r="A363" s="4" t="s">
        <v>0</v>
      </c>
      <c r="B363" s="9">
        <f>360+(1/9)</f>
        <v>360.1111111111111</v>
      </c>
      <c r="C363" s="10">
        <v>38.8073555555555</v>
      </c>
      <c r="D363" s="6">
        <v>-4.53</v>
      </c>
      <c r="E363" s="9">
        <f t="shared" si="10"/>
        <v>-5.912000000000001</v>
      </c>
      <c r="F363" s="6">
        <v>-2.47</v>
      </c>
      <c r="G363" s="9">
        <f t="shared" si="11"/>
        <v>-2.992</v>
      </c>
    </row>
    <row r="364" spans="1:7" ht="12.75">
      <c r="A364" s="4" t="s">
        <v>0</v>
      </c>
      <c r="B364" s="9">
        <v>361</v>
      </c>
      <c r="C364" s="10">
        <v>38.979</v>
      </c>
      <c r="D364" s="6">
        <v>-6.5</v>
      </c>
      <c r="E364" s="9">
        <f t="shared" si="10"/>
        <v>-6.058</v>
      </c>
      <c r="F364" s="6">
        <v>-3.26</v>
      </c>
      <c r="G364" s="9">
        <f t="shared" si="11"/>
        <v>-3.0100000000000002</v>
      </c>
    </row>
    <row r="365" spans="1:7" ht="12.75">
      <c r="A365" s="4" t="s">
        <v>0</v>
      </c>
      <c r="B365" s="9">
        <f>362+(1/9)</f>
        <v>362.1111111111111</v>
      </c>
      <c r="C365" s="10">
        <v>39.03595090439276</v>
      </c>
      <c r="D365" s="6">
        <v>-5.87</v>
      </c>
      <c r="E365" s="9">
        <f t="shared" si="10"/>
        <v>-6.282000000000001</v>
      </c>
      <c r="F365" s="6">
        <v>-3.1</v>
      </c>
      <c r="G365" s="9">
        <f t="shared" si="11"/>
        <v>-3.088</v>
      </c>
    </row>
    <row r="366" spans="1:7" ht="12.75">
      <c r="A366" s="4" t="s">
        <v>0</v>
      </c>
      <c r="B366" s="9">
        <v>363</v>
      </c>
      <c r="C366" s="10">
        <v>39.08151162790698</v>
      </c>
      <c r="D366" s="6">
        <v>-7.01</v>
      </c>
      <c r="E366" s="9">
        <f t="shared" si="10"/>
        <v>-6.8740000000000006</v>
      </c>
      <c r="F366" s="6">
        <v>-3.15</v>
      </c>
      <c r="G366" s="9">
        <f t="shared" si="11"/>
        <v>-3.322</v>
      </c>
    </row>
    <row r="367" spans="1:7" ht="12.75">
      <c r="A367" s="4" t="s">
        <v>0</v>
      </c>
      <c r="B367" s="9">
        <f>364+(1/9)</f>
        <v>364.1111111111111</v>
      </c>
      <c r="C367" s="10">
        <v>39.13846253229974</v>
      </c>
      <c r="D367" s="6">
        <v>-7.5</v>
      </c>
      <c r="E367" s="9">
        <f t="shared" si="10"/>
        <v>-6.575999999999999</v>
      </c>
      <c r="F367" s="6">
        <v>-3.46</v>
      </c>
      <c r="G367" s="9">
        <f t="shared" si="11"/>
        <v>-3.2380000000000004</v>
      </c>
    </row>
    <row r="368" spans="1:7" ht="12.75">
      <c r="A368" s="4" t="s">
        <v>0</v>
      </c>
      <c r="B368" s="9">
        <v>365</v>
      </c>
      <c r="C368" s="10">
        <v>39.184023255813955</v>
      </c>
      <c r="D368" s="6">
        <v>-7.49</v>
      </c>
      <c r="E368" s="9">
        <f t="shared" si="10"/>
        <v>-6.702</v>
      </c>
      <c r="F368" s="6">
        <v>-3.64</v>
      </c>
      <c r="G368" s="9">
        <f t="shared" si="11"/>
        <v>-3.268</v>
      </c>
    </row>
    <row r="369" spans="1:7" ht="12.75">
      <c r="A369" s="4" t="s">
        <v>0</v>
      </c>
      <c r="B369" s="9">
        <f>366+(1/9)</f>
        <v>366.1111111111111</v>
      </c>
      <c r="C369" s="10">
        <v>39.24097416020672</v>
      </c>
      <c r="D369" s="6">
        <v>-5.01</v>
      </c>
      <c r="E369" s="9">
        <f t="shared" si="10"/>
        <v>-6.836</v>
      </c>
      <c r="F369" s="6">
        <v>-2.84</v>
      </c>
      <c r="G369" s="9">
        <f t="shared" si="11"/>
        <v>-3.3299999999999996</v>
      </c>
    </row>
    <row r="370" spans="1:7" ht="12.75">
      <c r="A370" s="4" t="s">
        <v>0</v>
      </c>
      <c r="B370" s="9">
        <v>367</v>
      </c>
      <c r="C370" s="10">
        <v>39.28653488372093</v>
      </c>
      <c r="D370" s="6">
        <v>-6.5</v>
      </c>
      <c r="E370" s="9">
        <f t="shared" si="10"/>
        <v>-6.862</v>
      </c>
      <c r="F370" s="6">
        <v>-3.25</v>
      </c>
      <c r="G370" s="9">
        <f t="shared" si="11"/>
        <v>-3.314</v>
      </c>
    </row>
    <row r="371" spans="1:7" ht="12.75">
      <c r="A371" s="4" t="s">
        <v>0</v>
      </c>
      <c r="B371" s="9">
        <f>368+(1/9)</f>
        <v>368.1111111111111</v>
      </c>
      <c r="C371" s="10">
        <v>39.343485788113696</v>
      </c>
      <c r="D371" s="6">
        <v>-7.68</v>
      </c>
      <c r="E371" s="9">
        <f t="shared" si="10"/>
        <v>-6.733999999999999</v>
      </c>
      <c r="F371" s="6">
        <v>-3.46</v>
      </c>
      <c r="G371" s="9">
        <f t="shared" si="11"/>
        <v>-3.2640000000000002</v>
      </c>
    </row>
    <row r="372" spans="1:7" ht="12.75">
      <c r="A372" s="4" t="s">
        <v>0</v>
      </c>
      <c r="B372" s="9">
        <v>369</v>
      </c>
      <c r="C372" s="10">
        <v>39.38904651162791</v>
      </c>
      <c r="D372" s="6">
        <v>-7.63</v>
      </c>
      <c r="E372" s="9">
        <f t="shared" si="10"/>
        <v>-7.1739999999999995</v>
      </c>
      <c r="F372" s="6">
        <v>-3.38</v>
      </c>
      <c r="G372" s="9">
        <f t="shared" si="11"/>
        <v>-3.3620000000000005</v>
      </c>
    </row>
    <row r="373" spans="1:7" ht="12.75">
      <c r="A373" s="4" t="s">
        <v>0</v>
      </c>
      <c r="B373" s="9">
        <f>370+(1/9)</f>
        <v>370.1111111111111</v>
      </c>
      <c r="C373" s="10">
        <v>39.445997416020674</v>
      </c>
      <c r="D373" s="6">
        <v>-6.85</v>
      </c>
      <c r="E373" s="9">
        <f t="shared" si="10"/>
        <v>-7.595999999999999</v>
      </c>
      <c r="F373" s="6">
        <v>-3.39</v>
      </c>
      <c r="G373" s="9">
        <f t="shared" si="11"/>
        <v>-3.528</v>
      </c>
    </row>
    <row r="374" spans="1:7" ht="12.75">
      <c r="A374" s="4" t="s">
        <v>0</v>
      </c>
      <c r="B374" s="9">
        <v>371</v>
      </c>
      <c r="C374" s="10">
        <v>39.49155813953489</v>
      </c>
      <c r="D374" s="6">
        <v>-7.21</v>
      </c>
      <c r="E374" s="9">
        <f t="shared" si="10"/>
        <v>-7.434</v>
      </c>
      <c r="F374" s="6">
        <v>-3.33</v>
      </c>
      <c r="G374" s="9">
        <f t="shared" si="11"/>
        <v>-3.4659999999999997</v>
      </c>
    </row>
    <row r="375" spans="1:7" ht="12.75">
      <c r="A375" s="4" t="s">
        <v>0</v>
      </c>
      <c r="B375" s="9">
        <f>372+(1/9)</f>
        <v>372.1111111111111</v>
      </c>
      <c r="C375" s="10">
        <v>39.54850904392765</v>
      </c>
      <c r="D375" s="6">
        <v>-8.61</v>
      </c>
      <c r="E375" s="9">
        <f t="shared" si="10"/>
        <v>-7.294</v>
      </c>
      <c r="F375" s="6">
        <v>-4.08</v>
      </c>
      <c r="G375" s="9">
        <f t="shared" si="11"/>
        <v>-3.4760000000000004</v>
      </c>
    </row>
    <row r="376" spans="1:7" ht="12.75">
      <c r="A376" s="4" t="s">
        <v>0</v>
      </c>
      <c r="B376" s="9">
        <v>373</v>
      </c>
      <c r="C376" s="10">
        <v>39.594069767441866</v>
      </c>
      <c r="D376" s="6">
        <v>-6.87</v>
      </c>
      <c r="E376" s="9">
        <f t="shared" si="10"/>
        <v>-6.856</v>
      </c>
      <c r="F376" s="6">
        <v>-3.15</v>
      </c>
      <c r="G376" s="9">
        <f t="shared" si="11"/>
        <v>-3.2659999999999996</v>
      </c>
    </row>
    <row r="377" spans="1:7" ht="12.75">
      <c r="A377" s="4" t="s">
        <v>0</v>
      </c>
      <c r="B377" s="9">
        <f>374+(1/9)</f>
        <v>374.1111111111111</v>
      </c>
      <c r="C377" s="10">
        <v>39.65102067183463</v>
      </c>
      <c r="D377" s="6">
        <v>-6.93</v>
      </c>
      <c r="E377" s="9">
        <f t="shared" si="10"/>
        <v>-6.634</v>
      </c>
      <c r="F377" s="6">
        <v>-3.43</v>
      </c>
      <c r="G377" s="9">
        <f t="shared" si="11"/>
        <v>-3.18</v>
      </c>
    </row>
    <row r="378" spans="1:7" ht="12.75">
      <c r="A378" s="4" t="s">
        <v>0</v>
      </c>
      <c r="B378" s="9">
        <v>375</v>
      </c>
      <c r="C378" s="10">
        <v>39.696581395348844</v>
      </c>
      <c r="D378" s="6">
        <v>-4.66</v>
      </c>
      <c r="E378" s="9">
        <f t="shared" si="10"/>
        <v>-6.064</v>
      </c>
      <c r="F378" s="6">
        <v>-2.34</v>
      </c>
      <c r="G378" s="9">
        <f t="shared" si="11"/>
        <v>-2.9560000000000004</v>
      </c>
    </row>
    <row r="379" spans="1:7" ht="12.75">
      <c r="A379" s="4" t="s">
        <v>0</v>
      </c>
      <c r="B379" s="9">
        <f>376+(1/9)</f>
        <v>376.1111111111111</v>
      </c>
      <c r="C379" s="10">
        <v>39.75353229974161</v>
      </c>
      <c r="D379" s="6">
        <v>-6.1</v>
      </c>
      <c r="E379" s="9">
        <f t="shared" si="10"/>
        <v>-5.778</v>
      </c>
      <c r="F379" s="6">
        <v>-2.9</v>
      </c>
      <c r="G379" s="9">
        <f t="shared" si="11"/>
        <v>-2.9219999999999997</v>
      </c>
    </row>
    <row r="380" spans="1:7" ht="12.75">
      <c r="A380" s="4" t="s">
        <v>0</v>
      </c>
      <c r="B380" s="9">
        <v>377</v>
      </c>
      <c r="C380" s="10">
        <v>39.79909302325582</v>
      </c>
      <c r="D380" s="6">
        <v>-5.76</v>
      </c>
      <c r="E380" s="9">
        <f t="shared" si="10"/>
        <v>-5.772</v>
      </c>
      <c r="F380" s="6">
        <v>-2.96</v>
      </c>
      <c r="G380" s="9">
        <f t="shared" si="11"/>
        <v>-2.908</v>
      </c>
    </row>
    <row r="381" spans="1:7" ht="12.75">
      <c r="A381" s="4" t="s">
        <v>0</v>
      </c>
      <c r="B381" s="9">
        <f>378+(1/9)</f>
        <v>378.1111111111111</v>
      </c>
      <c r="C381" s="10">
        <v>39.856043927648585</v>
      </c>
      <c r="D381" s="6">
        <v>-5.44</v>
      </c>
      <c r="E381" s="9">
        <f t="shared" si="10"/>
        <v>-5.744000000000001</v>
      </c>
      <c r="F381" s="6">
        <v>-2.98</v>
      </c>
      <c r="G381" s="9">
        <f t="shared" si="11"/>
        <v>-2.94</v>
      </c>
    </row>
    <row r="382" spans="1:7" ht="12.75">
      <c r="A382" s="4" t="s">
        <v>0</v>
      </c>
      <c r="B382" s="9">
        <v>379</v>
      </c>
      <c r="C382" s="10">
        <v>39.9016046511628</v>
      </c>
      <c r="D382" s="6">
        <v>-6.9</v>
      </c>
      <c r="E382" s="9">
        <f t="shared" si="10"/>
        <v>-5.564</v>
      </c>
      <c r="F382" s="6">
        <v>-3.36</v>
      </c>
      <c r="G382" s="9">
        <f t="shared" si="11"/>
        <v>-2.9019999999999997</v>
      </c>
    </row>
    <row r="383" spans="1:7" ht="12.75">
      <c r="A383" s="4" t="s">
        <v>0</v>
      </c>
      <c r="B383" s="9">
        <f>380+(1/9)</f>
        <v>380.1111111111111</v>
      </c>
      <c r="C383" s="10">
        <v>39.95855555555556</v>
      </c>
      <c r="D383" s="6">
        <v>-4.52</v>
      </c>
      <c r="E383" s="9">
        <f t="shared" si="10"/>
        <v>-5.334</v>
      </c>
      <c r="F383" s="6">
        <v>-2.5</v>
      </c>
      <c r="G383" s="9">
        <f t="shared" si="11"/>
        <v>-2.8280000000000003</v>
      </c>
    </row>
    <row r="384" spans="1:7" ht="12.75">
      <c r="A384" s="4" t="s">
        <v>0</v>
      </c>
      <c r="B384" s="9">
        <v>381</v>
      </c>
      <c r="C384" s="10">
        <v>40.00411627906978</v>
      </c>
      <c r="D384" s="6">
        <v>-5.2</v>
      </c>
      <c r="E384" s="9">
        <f t="shared" si="10"/>
        <v>-5.1579999999999995</v>
      </c>
      <c r="F384" s="6">
        <v>-2.71</v>
      </c>
      <c r="G384" s="9">
        <f t="shared" si="11"/>
        <v>-2.778</v>
      </c>
    </row>
    <row r="385" spans="1:7" ht="12.75">
      <c r="A385" s="4" t="s">
        <v>0</v>
      </c>
      <c r="B385" s="9">
        <f>382+(1/9)</f>
        <v>382.1111111111111</v>
      </c>
      <c r="C385" s="10">
        <v>40.06106718346254</v>
      </c>
      <c r="D385" s="6">
        <v>-4.61</v>
      </c>
      <c r="E385" s="9">
        <f t="shared" si="10"/>
        <v>-4.9399999999999995</v>
      </c>
      <c r="F385" s="6">
        <v>-2.59</v>
      </c>
      <c r="G385" s="9">
        <f t="shared" si="11"/>
        <v>-2.696</v>
      </c>
    </row>
    <row r="386" spans="1:7" ht="12.75">
      <c r="A386" s="4" t="s">
        <v>0</v>
      </c>
      <c r="B386" s="9">
        <v>383</v>
      </c>
      <c r="C386" s="10">
        <v>40.106627906976755</v>
      </c>
      <c r="D386" s="6">
        <v>-4.56</v>
      </c>
      <c r="E386" s="9">
        <f t="shared" si="10"/>
        <v>-5.128</v>
      </c>
      <c r="F386" s="6">
        <v>-2.73</v>
      </c>
      <c r="G386" s="9">
        <f t="shared" si="11"/>
        <v>-2.734</v>
      </c>
    </row>
    <row r="387" spans="1:7" ht="12.75">
      <c r="A387" s="4" t="s">
        <v>0</v>
      </c>
      <c r="B387" s="9">
        <f>384+(1/9)</f>
        <v>384.1111111111111</v>
      </c>
      <c r="C387" s="10">
        <v>40.16357881136952</v>
      </c>
      <c r="D387" s="6">
        <v>-5.81</v>
      </c>
      <c r="E387" s="9">
        <f t="shared" si="10"/>
        <v>-5.0280000000000005</v>
      </c>
      <c r="F387" s="6">
        <v>-2.95</v>
      </c>
      <c r="G387" s="9">
        <f t="shared" si="11"/>
        <v>-2.7439999999999998</v>
      </c>
    </row>
    <row r="388" spans="1:7" ht="12.75">
      <c r="A388" s="4" t="s">
        <v>0</v>
      </c>
      <c r="B388" s="9">
        <v>385</v>
      </c>
      <c r="C388" s="10">
        <v>40.20913953488373</v>
      </c>
      <c r="D388" s="6">
        <v>-5.46</v>
      </c>
      <c r="E388" s="9">
        <f t="shared" si="10"/>
        <v>-5.262</v>
      </c>
      <c r="F388" s="6">
        <v>-2.69</v>
      </c>
      <c r="G388" s="9">
        <f t="shared" si="11"/>
        <v>-2.8419999999999996</v>
      </c>
    </row>
    <row r="389" spans="1:7" ht="12.75">
      <c r="A389" s="4" t="s">
        <v>0</v>
      </c>
      <c r="B389" s="9">
        <f>386+(1/9)</f>
        <v>386.1111111111111</v>
      </c>
      <c r="C389" s="10">
        <v>40.266090439276496</v>
      </c>
      <c r="D389" s="6">
        <v>-4.7</v>
      </c>
      <c r="E389" s="9">
        <f t="shared" si="10"/>
        <v>-5.568</v>
      </c>
      <c r="F389" s="6">
        <v>-2.76</v>
      </c>
      <c r="G389" s="9">
        <f t="shared" si="11"/>
        <v>-2.95</v>
      </c>
    </row>
    <row r="390" spans="1:7" ht="12.75">
      <c r="A390" s="4" t="s">
        <v>0</v>
      </c>
      <c r="B390" s="9">
        <v>387</v>
      </c>
      <c r="C390" s="10">
        <v>40.31165116279071</v>
      </c>
      <c r="D390" s="6">
        <v>-5.78</v>
      </c>
      <c r="E390" s="9">
        <f t="shared" si="10"/>
        <v>-5.508</v>
      </c>
      <c r="F390" s="6">
        <v>-3.08</v>
      </c>
      <c r="G390" s="9">
        <f t="shared" si="11"/>
        <v>-2.9839999999999995</v>
      </c>
    </row>
    <row r="391" spans="1:7" ht="12.75">
      <c r="A391" s="4" t="s">
        <v>0</v>
      </c>
      <c r="B391" s="9">
        <f>388+(1/9)</f>
        <v>388.1111111111111</v>
      </c>
      <c r="C391" s="10">
        <v>40.368602067183474</v>
      </c>
      <c r="D391" s="6">
        <v>-6.09</v>
      </c>
      <c r="E391" s="9">
        <f t="shared" si="10"/>
        <v>-5.414</v>
      </c>
      <c r="F391" s="6">
        <v>-3.27</v>
      </c>
      <c r="G391" s="9">
        <f t="shared" si="11"/>
        <v>-3.0460000000000003</v>
      </c>
    </row>
    <row r="392" spans="1:7" ht="12.75">
      <c r="A392" s="4" t="s">
        <v>0</v>
      </c>
      <c r="B392" s="9">
        <v>389</v>
      </c>
      <c r="C392" s="10">
        <v>40.41416279069769</v>
      </c>
      <c r="D392" s="6">
        <v>-5.51</v>
      </c>
      <c r="E392" s="9">
        <f t="shared" si="10"/>
        <v>-5.456000000000001</v>
      </c>
      <c r="F392" s="6">
        <v>-3.12</v>
      </c>
      <c r="G392" s="9">
        <f t="shared" si="11"/>
        <v>-3.078</v>
      </c>
    </row>
    <row r="393" spans="1:7" ht="12.75">
      <c r="A393" s="4" t="s">
        <v>0</v>
      </c>
      <c r="B393" s="9">
        <f>390+(1/9)</f>
        <v>390.1111111111111</v>
      </c>
      <c r="C393" s="10">
        <v>40.47111369509045</v>
      </c>
      <c r="D393" s="6">
        <v>-4.99</v>
      </c>
      <c r="E393" s="9">
        <f t="shared" si="10"/>
        <v>-5.41</v>
      </c>
      <c r="F393" s="6">
        <v>-3</v>
      </c>
      <c r="G393" s="9">
        <f t="shared" si="11"/>
        <v>-3.064</v>
      </c>
    </row>
    <row r="394" spans="1:7" ht="12.75">
      <c r="A394" s="4" t="s">
        <v>0</v>
      </c>
      <c r="B394" s="9">
        <v>391</v>
      </c>
      <c r="C394" s="10">
        <v>40.516674418604666</v>
      </c>
      <c r="D394" s="6">
        <v>-4.91</v>
      </c>
      <c r="E394" s="9">
        <f aca="true" t="shared" si="12" ref="E394:E457">AVERAGE(D392:D396)</f>
        <v>-5.286</v>
      </c>
      <c r="F394" s="6">
        <v>-2.92</v>
      </c>
      <c r="G394" s="9">
        <f aca="true" t="shared" si="13" ref="G394:G457">AVERAGE(F392:F396)</f>
        <v>-3.024</v>
      </c>
    </row>
    <row r="395" spans="1:7" ht="12.75">
      <c r="A395" s="4" t="s">
        <v>0</v>
      </c>
      <c r="B395" s="9">
        <f>392+(1/9)</f>
        <v>392.1111111111111</v>
      </c>
      <c r="C395" s="10">
        <v>40.57362532299743</v>
      </c>
      <c r="D395" s="6">
        <v>-5.55</v>
      </c>
      <c r="E395" s="9">
        <f t="shared" si="12"/>
        <v>-5.542</v>
      </c>
      <c r="F395" s="6">
        <v>-3.01</v>
      </c>
      <c r="G395" s="9">
        <f t="shared" si="13"/>
        <v>-3.0780000000000003</v>
      </c>
    </row>
    <row r="396" spans="1:7" ht="12.75">
      <c r="A396" s="4" t="s">
        <v>0</v>
      </c>
      <c r="B396" s="9">
        <v>393</v>
      </c>
      <c r="C396" s="10">
        <v>40.61918604651164</v>
      </c>
      <c r="D396" s="6">
        <v>-5.47</v>
      </c>
      <c r="E396" s="9">
        <f t="shared" si="12"/>
        <v>-5.656</v>
      </c>
      <c r="F396" s="6">
        <v>-3.07</v>
      </c>
      <c r="G396" s="9">
        <f t="shared" si="13"/>
        <v>-3.072</v>
      </c>
    </row>
    <row r="397" spans="1:7" ht="12.75">
      <c r="A397" s="4" t="s">
        <v>0</v>
      </c>
      <c r="B397" s="9">
        <f>394+(1/9)</f>
        <v>394.1111111111111</v>
      </c>
      <c r="C397" s="10">
        <v>40.67613695090441</v>
      </c>
      <c r="D397" s="6">
        <v>-6.79</v>
      </c>
      <c r="E397" s="9">
        <f t="shared" si="12"/>
        <v>-5.975999999999999</v>
      </c>
      <c r="F397" s="6">
        <v>-3.39</v>
      </c>
      <c r="G397" s="9">
        <f t="shared" si="13"/>
        <v>-3.2040000000000006</v>
      </c>
    </row>
    <row r="398" spans="1:7" ht="12.75">
      <c r="A398" s="4" t="s">
        <v>0</v>
      </c>
      <c r="B398" s="9">
        <v>395</v>
      </c>
      <c r="C398" s="10">
        <v>40.72169767441862</v>
      </c>
      <c r="D398" s="6">
        <v>-5.56</v>
      </c>
      <c r="E398" s="9">
        <f t="shared" si="12"/>
        <v>-6.048</v>
      </c>
      <c r="F398" s="6">
        <v>-2.97</v>
      </c>
      <c r="G398" s="9">
        <f t="shared" si="13"/>
        <v>-3.2340000000000004</v>
      </c>
    </row>
    <row r="399" spans="1:7" ht="12.75">
      <c r="A399" s="4" t="s">
        <v>0</v>
      </c>
      <c r="B399" s="9">
        <f>396+(1/9)</f>
        <v>396.1111111111111</v>
      </c>
      <c r="C399" s="10">
        <v>40.778648578811385</v>
      </c>
      <c r="D399" s="6">
        <v>-6.51</v>
      </c>
      <c r="E399" s="9">
        <f t="shared" si="12"/>
        <v>-6.124</v>
      </c>
      <c r="F399" s="6">
        <v>-3.58</v>
      </c>
      <c r="G399" s="9">
        <f t="shared" si="13"/>
        <v>-3.2520000000000002</v>
      </c>
    </row>
    <row r="400" spans="1:7" ht="12.75">
      <c r="A400" s="4" t="s">
        <v>0</v>
      </c>
      <c r="B400" s="9">
        <v>397</v>
      </c>
      <c r="C400" s="10">
        <v>40.8242093023256</v>
      </c>
      <c r="D400" s="6">
        <v>-5.91</v>
      </c>
      <c r="E400" s="9">
        <f t="shared" si="12"/>
        <v>-5.612</v>
      </c>
      <c r="F400" s="6">
        <v>-3.16</v>
      </c>
      <c r="G400" s="9">
        <f t="shared" si="13"/>
        <v>-3.0940000000000003</v>
      </c>
    </row>
    <row r="401" spans="1:7" ht="12.75">
      <c r="A401" s="4" t="s">
        <v>0</v>
      </c>
      <c r="B401" s="9">
        <f>398+(1/9)</f>
        <v>398.1111111111111</v>
      </c>
      <c r="C401" s="10">
        <v>40.88116020671836</v>
      </c>
      <c r="D401" s="6">
        <v>-5.85</v>
      </c>
      <c r="E401" s="9">
        <f t="shared" si="12"/>
        <v>-5.62</v>
      </c>
      <c r="F401" s="6">
        <v>-3.16</v>
      </c>
      <c r="G401" s="9">
        <f t="shared" si="13"/>
        <v>-3.106</v>
      </c>
    </row>
    <row r="402" spans="1:7" ht="12.75">
      <c r="A402" s="4" t="s">
        <v>0</v>
      </c>
      <c r="B402" s="9">
        <v>399</v>
      </c>
      <c r="C402" s="10">
        <v>40.92672093023258</v>
      </c>
      <c r="D402" s="6">
        <v>-4.23</v>
      </c>
      <c r="E402" s="9">
        <f t="shared" si="12"/>
        <v>-5.484</v>
      </c>
      <c r="F402" s="6">
        <v>-2.6</v>
      </c>
      <c r="G402" s="9">
        <f t="shared" si="13"/>
        <v>-3.036</v>
      </c>
    </row>
    <row r="403" spans="1:7" ht="12.75">
      <c r="A403" s="4" t="s">
        <v>0</v>
      </c>
      <c r="B403" s="9">
        <v>401</v>
      </c>
      <c r="C403" s="10">
        <v>41.029232558139554</v>
      </c>
      <c r="D403" s="6">
        <v>-5.6</v>
      </c>
      <c r="E403" s="9">
        <f t="shared" si="12"/>
        <v>-5.462</v>
      </c>
      <c r="F403" s="6">
        <v>-3.03</v>
      </c>
      <c r="G403" s="9">
        <f t="shared" si="13"/>
        <v>-3.006</v>
      </c>
    </row>
    <row r="404" spans="1:7" ht="12.75">
      <c r="A404" s="4" t="s">
        <v>0</v>
      </c>
      <c r="B404" s="9">
        <f>402+(1/9)</f>
        <v>402.1111111111111</v>
      </c>
      <c r="C404" s="10">
        <v>41.08618346253232</v>
      </c>
      <c r="D404" s="6">
        <v>-5.83</v>
      </c>
      <c r="E404" s="9">
        <f t="shared" si="12"/>
        <v>-5.466</v>
      </c>
      <c r="F404" s="6">
        <v>-3.23</v>
      </c>
      <c r="G404" s="9">
        <f t="shared" si="13"/>
        <v>-2.992</v>
      </c>
    </row>
    <row r="405" spans="1:7" ht="12.75">
      <c r="A405" s="4" t="s">
        <v>0</v>
      </c>
      <c r="B405" s="9">
        <v>403</v>
      </c>
      <c r="C405" s="10">
        <v>41.13174418604653</v>
      </c>
      <c r="D405" s="6">
        <v>-5.8</v>
      </c>
      <c r="E405" s="9">
        <f t="shared" si="12"/>
        <v>-5.862</v>
      </c>
      <c r="F405" s="6">
        <v>-3.01</v>
      </c>
      <c r="G405" s="9">
        <f t="shared" si="13"/>
        <v>-3.126</v>
      </c>
    </row>
    <row r="406" spans="1:7" ht="12.75">
      <c r="A406" s="4" t="s">
        <v>0</v>
      </c>
      <c r="B406" s="9">
        <f>404+(1/9)</f>
        <v>404.1111111111111</v>
      </c>
      <c r="C406" s="10">
        <v>41.188695090439296</v>
      </c>
      <c r="D406" s="6">
        <v>-5.87</v>
      </c>
      <c r="E406" s="9">
        <f t="shared" si="12"/>
        <v>-5.754</v>
      </c>
      <c r="F406" s="6">
        <v>-3.09</v>
      </c>
      <c r="G406" s="9">
        <f t="shared" si="13"/>
        <v>-3.074</v>
      </c>
    </row>
    <row r="407" spans="1:7" ht="12.75">
      <c r="A407" s="4" t="s">
        <v>0</v>
      </c>
      <c r="B407" s="9">
        <v>405</v>
      </c>
      <c r="C407" s="10">
        <v>41.23425581395351</v>
      </c>
      <c r="D407" s="6">
        <v>-6.21</v>
      </c>
      <c r="E407" s="9">
        <f t="shared" si="12"/>
        <v>-5.6579999999999995</v>
      </c>
      <c r="F407" s="6">
        <v>-3.27</v>
      </c>
      <c r="G407" s="9">
        <f t="shared" si="13"/>
        <v>-2.9499999999999997</v>
      </c>
    </row>
    <row r="408" spans="1:7" ht="12.75">
      <c r="A408" s="4" t="s">
        <v>0</v>
      </c>
      <c r="B408" s="9">
        <f>406+(1/9)</f>
        <v>406.1111111111111</v>
      </c>
      <c r="C408" s="10">
        <v>41.291206718346274</v>
      </c>
      <c r="D408" s="6">
        <v>-5.06</v>
      </c>
      <c r="E408" s="9">
        <f t="shared" si="12"/>
        <v>-5.792</v>
      </c>
      <c r="F408" s="6">
        <v>-2.77</v>
      </c>
      <c r="G408" s="9">
        <f t="shared" si="13"/>
        <v>-3.04</v>
      </c>
    </row>
    <row r="409" spans="1:7" ht="12.75">
      <c r="A409" s="4" t="s">
        <v>0</v>
      </c>
      <c r="B409" s="9">
        <v>407</v>
      </c>
      <c r="C409" s="10">
        <v>41.33676744186049</v>
      </c>
      <c r="D409" s="6">
        <v>-5.35</v>
      </c>
      <c r="E409" s="9">
        <f t="shared" si="12"/>
        <v>-5.7139999999999995</v>
      </c>
      <c r="F409" s="6">
        <v>-2.61</v>
      </c>
      <c r="G409" s="9">
        <f t="shared" si="13"/>
        <v>-3.02</v>
      </c>
    </row>
    <row r="410" spans="1:7" ht="12.75">
      <c r="A410" s="4" t="s">
        <v>0</v>
      </c>
      <c r="B410" s="9">
        <f>408+(1/9)</f>
        <v>408.1111111111111</v>
      </c>
      <c r="C410" s="10">
        <v>41.39371834625325</v>
      </c>
      <c r="D410" s="6">
        <v>-6.47</v>
      </c>
      <c r="E410" s="9">
        <f t="shared" si="12"/>
        <v>-5.39</v>
      </c>
      <c r="F410" s="6">
        <v>-3.46</v>
      </c>
      <c r="G410" s="9">
        <f t="shared" si="13"/>
        <v>-2.876</v>
      </c>
    </row>
    <row r="411" spans="1:7" ht="12.75">
      <c r="A411" s="4" t="s">
        <v>0</v>
      </c>
      <c r="B411" s="9">
        <v>409</v>
      </c>
      <c r="C411" s="10">
        <v>41.439279069767466</v>
      </c>
      <c r="D411" s="6">
        <v>-5.48</v>
      </c>
      <c r="E411" s="9">
        <f t="shared" si="12"/>
        <v>-5.522</v>
      </c>
      <c r="F411" s="6">
        <v>-2.99</v>
      </c>
      <c r="G411" s="9">
        <f t="shared" si="13"/>
        <v>-2.9479999999999995</v>
      </c>
    </row>
    <row r="412" spans="1:7" ht="12.75">
      <c r="A412" s="4" t="s">
        <v>0</v>
      </c>
      <c r="B412" s="9">
        <f>410+(1/9)</f>
        <v>410.1111111111111</v>
      </c>
      <c r="C412" s="10">
        <v>41.49622997416023</v>
      </c>
      <c r="D412" s="6">
        <v>-4.59</v>
      </c>
      <c r="E412" s="9">
        <f t="shared" si="12"/>
        <v>-5.568</v>
      </c>
      <c r="F412" s="6">
        <v>-2.55</v>
      </c>
      <c r="G412" s="9">
        <f t="shared" si="13"/>
        <v>-3.022</v>
      </c>
    </row>
    <row r="413" spans="1:7" ht="12.75">
      <c r="A413" s="4" t="s">
        <v>0</v>
      </c>
      <c r="B413" s="9">
        <v>411</v>
      </c>
      <c r="C413" s="10">
        <v>41.54179069767444</v>
      </c>
      <c r="D413" s="6">
        <v>-5.72</v>
      </c>
      <c r="E413" s="9">
        <f t="shared" si="12"/>
        <v>-5.335999999999999</v>
      </c>
      <c r="F413" s="6">
        <v>-3.13</v>
      </c>
      <c r="G413" s="9">
        <f t="shared" si="13"/>
        <v>-2.884</v>
      </c>
    </row>
    <row r="414" spans="1:7" ht="12.75">
      <c r="A414" s="4" t="s">
        <v>0</v>
      </c>
      <c r="B414" s="9">
        <f>412+(1/9)</f>
        <v>412.1111111111111</v>
      </c>
      <c r="C414" s="10">
        <v>41.59874160206721</v>
      </c>
      <c r="D414" s="6">
        <v>-5.58</v>
      </c>
      <c r="E414" s="9">
        <f t="shared" si="12"/>
        <v>-5.346</v>
      </c>
      <c r="F414" s="6">
        <v>-2.98</v>
      </c>
      <c r="G414" s="9">
        <f t="shared" si="13"/>
        <v>-2.898</v>
      </c>
    </row>
    <row r="415" spans="1:7" ht="12.75">
      <c r="A415" s="4" t="s">
        <v>0</v>
      </c>
      <c r="B415" s="9">
        <v>413</v>
      </c>
      <c r="C415" s="10">
        <v>41.64430232558142</v>
      </c>
      <c r="D415" s="6">
        <v>-5.31</v>
      </c>
      <c r="E415" s="9">
        <f t="shared" si="12"/>
        <v>-5.5760000000000005</v>
      </c>
      <c r="F415" s="6">
        <v>-2.77</v>
      </c>
      <c r="G415" s="9">
        <f t="shared" si="13"/>
        <v>-3.034</v>
      </c>
    </row>
    <row r="416" spans="1:7" ht="12.75">
      <c r="A416" s="4" t="s">
        <v>0</v>
      </c>
      <c r="B416" s="9">
        <f>414+(1/9)</f>
        <v>414.1111111111111</v>
      </c>
      <c r="C416" s="10">
        <v>41.701253229974185</v>
      </c>
      <c r="D416" s="6">
        <v>-5.53</v>
      </c>
      <c r="E416" s="9">
        <f t="shared" si="12"/>
        <v>-5.606000000000001</v>
      </c>
      <c r="F416" s="6">
        <v>-3.06</v>
      </c>
      <c r="G416" s="9">
        <f t="shared" si="13"/>
        <v>-3.064</v>
      </c>
    </row>
    <row r="417" spans="1:7" ht="12.75">
      <c r="A417" s="4" t="s">
        <v>0</v>
      </c>
      <c r="B417" s="9">
        <v>415</v>
      </c>
      <c r="C417" s="10">
        <v>41.7468139534884</v>
      </c>
      <c r="D417" s="6">
        <v>-5.74</v>
      </c>
      <c r="E417" s="9">
        <f t="shared" si="12"/>
        <v>-5.308</v>
      </c>
      <c r="F417" s="6">
        <v>-3.23</v>
      </c>
      <c r="G417" s="9">
        <f t="shared" si="13"/>
        <v>-2.984</v>
      </c>
    </row>
    <row r="418" spans="1:7" ht="12.75">
      <c r="A418" s="4" t="s">
        <v>0</v>
      </c>
      <c r="B418" s="9">
        <f>416+(1/9)</f>
        <v>416.1111111111111</v>
      </c>
      <c r="C418" s="10">
        <v>41.80376485788116</v>
      </c>
      <c r="D418" s="6">
        <v>-5.87</v>
      </c>
      <c r="E418" s="9">
        <f t="shared" si="12"/>
        <v>-5.244</v>
      </c>
      <c r="F418" s="6">
        <v>-3.28</v>
      </c>
      <c r="G418" s="9">
        <f t="shared" si="13"/>
        <v>-3.002</v>
      </c>
    </row>
    <row r="419" spans="1:7" ht="12.75">
      <c r="A419" s="4" t="s">
        <v>0</v>
      </c>
      <c r="B419" s="9">
        <v>417</v>
      </c>
      <c r="C419" s="10">
        <v>41.84932558139538</v>
      </c>
      <c r="D419" s="6">
        <v>-4.09</v>
      </c>
      <c r="E419" s="9">
        <f t="shared" si="12"/>
        <v>-5.322</v>
      </c>
      <c r="F419" s="6">
        <v>-2.58</v>
      </c>
      <c r="G419" s="9">
        <f t="shared" si="13"/>
        <v>-3.03</v>
      </c>
    </row>
    <row r="420" spans="1:7" ht="12.75">
      <c r="A420" s="4" t="s">
        <v>0</v>
      </c>
      <c r="B420" s="9">
        <f>418+(1/9)</f>
        <v>418.1111111111111</v>
      </c>
      <c r="C420" s="10">
        <v>41.90627648578814</v>
      </c>
      <c r="D420" s="6">
        <v>-4.99</v>
      </c>
      <c r="E420" s="9">
        <f t="shared" si="12"/>
        <v>-5.318</v>
      </c>
      <c r="F420" s="6">
        <v>-2.86</v>
      </c>
      <c r="G420" s="9">
        <f t="shared" si="13"/>
        <v>-2.9979999999999998</v>
      </c>
    </row>
    <row r="421" spans="1:7" ht="12.75">
      <c r="A421" s="4" t="s">
        <v>0</v>
      </c>
      <c r="B421" s="9">
        <v>419</v>
      </c>
      <c r="C421" s="10">
        <v>41.951837209302354</v>
      </c>
      <c r="D421" s="6">
        <v>-5.92</v>
      </c>
      <c r="E421" s="9">
        <f t="shared" si="12"/>
        <v>-5.54</v>
      </c>
      <c r="F421" s="6">
        <v>-3.2</v>
      </c>
      <c r="G421" s="9">
        <f t="shared" si="13"/>
        <v>-3.0540000000000003</v>
      </c>
    </row>
    <row r="422" spans="1:7" ht="12.75">
      <c r="A422" s="4" t="s">
        <v>0</v>
      </c>
      <c r="B422" s="9">
        <f>420+(1/9)</f>
        <v>420.1111111111111</v>
      </c>
      <c r="C422" s="10">
        <v>42.00878811369512</v>
      </c>
      <c r="D422" s="6">
        <v>-5.72</v>
      </c>
      <c r="E422" s="9">
        <f t="shared" si="12"/>
        <v>-5.83</v>
      </c>
      <c r="F422" s="6">
        <v>-3.07</v>
      </c>
      <c r="G422" s="9">
        <f t="shared" si="13"/>
        <v>-3.14</v>
      </c>
    </row>
    <row r="423" spans="1:7" ht="12.75">
      <c r="A423" s="4" t="s">
        <v>0</v>
      </c>
      <c r="B423" s="9">
        <v>421</v>
      </c>
      <c r="C423" s="10">
        <v>42.05434883720933</v>
      </c>
      <c r="D423" s="6">
        <v>-6.98</v>
      </c>
      <c r="E423" s="9">
        <f t="shared" si="12"/>
        <v>-5.89</v>
      </c>
      <c r="F423" s="6">
        <v>-3.56</v>
      </c>
      <c r="G423" s="9">
        <f t="shared" si="13"/>
        <v>-3.198</v>
      </c>
    </row>
    <row r="424" spans="1:7" ht="12.75">
      <c r="A424" s="4" t="s">
        <v>0</v>
      </c>
      <c r="B424" s="9">
        <f>422+(1/9)</f>
        <v>422.1111111111111</v>
      </c>
      <c r="C424" s="10">
        <v>42.111299741602096</v>
      </c>
      <c r="D424" s="6">
        <v>-5.54</v>
      </c>
      <c r="E424" s="9">
        <f t="shared" si="12"/>
        <v>-5.949999999999999</v>
      </c>
      <c r="F424" s="6">
        <v>-3.01</v>
      </c>
      <c r="G424" s="9">
        <f t="shared" si="13"/>
        <v>-3.2400000000000007</v>
      </c>
    </row>
    <row r="425" spans="1:7" ht="12.75">
      <c r="A425" s="4" t="s">
        <v>0</v>
      </c>
      <c r="B425" s="9">
        <v>423</v>
      </c>
      <c r="C425" s="10">
        <v>42.15686046511631</v>
      </c>
      <c r="D425" s="6">
        <v>-5.29</v>
      </c>
      <c r="E425" s="9">
        <f t="shared" si="12"/>
        <v>-6.093999999999999</v>
      </c>
      <c r="F425" s="6">
        <v>-3.15</v>
      </c>
      <c r="G425" s="9">
        <f t="shared" si="13"/>
        <v>-3.3480000000000003</v>
      </c>
    </row>
    <row r="426" spans="1:7" ht="12.75">
      <c r="A426" s="4" t="s">
        <v>0</v>
      </c>
      <c r="B426" s="9">
        <f>424+(1/9)</f>
        <v>424.1111111111111</v>
      </c>
      <c r="C426" s="10">
        <v>42.213811369509074</v>
      </c>
      <c r="D426" s="6">
        <v>-6.22</v>
      </c>
      <c r="E426" s="9">
        <f t="shared" si="12"/>
        <v>-5.742</v>
      </c>
      <c r="F426" s="6">
        <v>-3.41</v>
      </c>
      <c r="G426" s="9">
        <f t="shared" si="13"/>
        <v>-3.224</v>
      </c>
    </row>
    <row r="427" spans="1:7" ht="12.75">
      <c r="A427" s="4" t="s">
        <v>0</v>
      </c>
      <c r="B427" s="9">
        <v>425</v>
      </c>
      <c r="C427" s="10">
        <v>42.25937209302329</v>
      </c>
      <c r="D427" s="6">
        <v>-6.44</v>
      </c>
      <c r="E427" s="9">
        <f t="shared" si="12"/>
        <v>-5.603999999999999</v>
      </c>
      <c r="F427" s="6">
        <v>-3.61</v>
      </c>
      <c r="G427" s="9">
        <f t="shared" si="13"/>
        <v>-3.164</v>
      </c>
    </row>
    <row r="428" spans="1:7" ht="12.75">
      <c r="A428" s="4" t="s">
        <v>0</v>
      </c>
      <c r="B428" s="9">
        <f>426+(1/9)</f>
        <v>426.1111111111111</v>
      </c>
      <c r="C428" s="10">
        <v>42.31632299741605</v>
      </c>
      <c r="D428" s="6">
        <v>-5.22</v>
      </c>
      <c r="E428" s="9">
        <f t="shared" si="12"/>
        <v>-5.4959999999999996</v>
      </c>
      <c r="F428" s="6">
        <v>-2.94</v>
      </c>
      <c r="G428" s="9">
        <f t="shared" si="13"/>
        <v>-3.0839999999999996</v>
      </c>
    </row>
    <row r="429" spans="1:7" ht="12.75">
      <c r="A429" s="4" t="s">
        <v>0</v>
      </c>
      <c r="B429" s="9">
        <v>427</v>
      </c>
      <c r="C429" s="10">
        <v>42.361883720930265</v>
      </c>
      <c r="D429" s="6">
        <v>-4.85</v>
      </c>
      <c r="E429" s="9">
        <f t="shared" si="12"/>
        <v>-5.4719999999999995</v>
      </c>
      <c r="F429" s="6">
        <v>-2.71</v>
      </c>
      <c r="G429" s="9">
        <f t="shared" si="13"/>
        <v>-3.038</v>
      </c>
    </row>
    <row r="430" spans="1:7" ht="12.75">
      <c r="A430" s="4" t="s">
        <v>0</v>
      </c>
      <c r="B430" s="9">
        <f>428+(1/9)</f>
        <v>428.1111111111111</v>
      </c>
      <c r="C430" s="10">
        <v>42.41883462532303</v>
      </c>
      <c r="D430" s="6">
        <v>-4.75</v>
      </c>
      <c r="E430" s="9">
        <f t="shared" si="12"/>
        <v>-5.372000000000001</v>
      </c>
      <c r="F430" s="6">
        <v>-2.75</v>
      </c>
      <c r="G430" s="9">
        <f t="shared" si="13"/>
        <v>-2.952</v>
      </c>
    </row>
    <row r="431" spans="1:7" ht="12.75">
      <c r="A431" s="4" t="s">
        <v>0</v>
      </c>
      <c r="B431" s="9">
        <v>429</v>
      </c>
      <c r="C431" s="10">
        <v>42.46439534883724</v>
      </c>
      <c r="D431" s="6">
        <v>-6.1</v>
      </c>
      <c r="E431" s="9">
        <f t="shared" si="12"/>
        <v>-5.57</v>
      </c>
      <c r="F431" s="6">
        <v>-3.18</v>
      </c>
      <c r="G431" s="9">
        <f t="shared" si="13"/>
        <v>-3.02</v>
      </c>
    </row>
    <row r="432" spans="1:7" ht="12.75">
      <c r="A432" s="4" t="s">
        <v>0</v>
      </c>
      <c r="B432" s="9">
        <f>430+(1/9)</f>
        <v>430.1111111111111</v>
      </c>
      <c r="C432" s="10">
        <v>42.52134625323001</v>
      </c>
      <c r="D432" s="6">
        <v>-5.94</v>
      </c>
      <c r="E432" s="9">
        <f t="shared" si="12"/>
        <v>-5.922</v>
      </c>
      <c r="F432" s="6">
        <v>-3.18</v>
      </c>
      <c r="G432" s="9">
        <f t="shared" si="13"/>
        <v>-3.1799999999999997</v>
      </c>
    </row>
    <row r="433" spans="1:7" ht="12.75">
      <c r="A433" s="4" t="s">
        <v>0</v>
      </c>
      <c r="B433" s="9">
        <v>431</v>
      </c>
      <c r="C433" s="10">
        <v>42.56690697674422</v>
      </c>
      <c r="D433" s="6">
        <v>-6.21</v>
      </c>
      <c r="E433" s="9">
        <f t="shared" si="12"/>
        <v>-6.146</v>
      </c>
      <c r="F433" s="6">
        <v>-3.28</v>
      </c>
      <c r="G433" s="9">
        <f t="shared" si="13"/>
        <v>-3.254</v>
      </c>
    </row>
    <row r="434" spans="1:7" ht="12.75">
      <c r="A434" s="4" t="s">
        <v>0</v>
      </c>
      <c r="B434" s="9">
        <f>432+(1/9)</f>
        <v>432.1111111111111</v>
      </c>
      <c r="C434" s="10">
        <v>42.623857881136985</v>
      </c>
      <c r="D434" s="6">
        <v>-6.61</v>
      </c>
      <c r="E434" s="9">
        <f t="shared" si="12"/>
        <v>-6.158</v>
      </c>
      <c r="F434" s="6">
        <v>-3.51</v>
      </c>
      <c r="G434" s="9">
        <f t="shared" si="13"/>
        <v>-3.254</v>
      </c>
    </row>
    <row r="435" spans="1:7" ht="12.75">
      <c r="A435" s="4" t="s">
        <v>0</v>
      </c>
      <c r="B435" s="9">
        <v>433</v>
      </c>
      <c r="C435" s="10">
        <v>42.6694186046512</v>
      </c>
      <c r="D435" s="6">
        <v>-5.87</v>
      </c>
      <c r="E435" s="9">
        <f t="shared" si="12"/>
        <v>-6.1160000000000005</v>
      </c>
      <c r="F435" s="6">
        <v>-3.12</v>
      </c>
      <c r="G435" s="9">
        <f t="shared" si="13"/>
        <v>-3.192</v>
      </c>
    </row>
    <row r="436" spans="1:7" ht="12.75">
      <c r="A436" s="4" t="s">
        <v>0</v>
      </c>
      <c r="B436" s="9">
        <f>434+(1/9)</f>
        <v>434.1111111111111</v>
      </c>
      <c r="C436" s="10">
        <v>42.72636950904396</v>
      </c>
      <c r="D436" s="6">
        <v>-6.16</v>
      </c>
      <c r="E436" s="9">
        <f t="shared" si="12"/>
        <v>-6.238</v>
      </c>
      <c r="F436" s="6">
        <v>-3.18</v>
      </c>
      <c r="G436" s="9">
        <f t="shared" si="13"/>
        <v>-3.228</v>
      </c>
    </row>
    <row r="437" spans="1:7" ht="12.75">
      <c r="A437" s="4" t="s">
        <v>0</v>
      </c>
      <c r="B437" s="9">
        <v>435</v>
      </c>
      <c r="C437" s="10">
        <v>42.77193023255818</v>
      </c>
      <c r="D437" s="6">
        <v>-5.73</v>
      </c>
      <c r="E437" s="9">
        <f t="shared" si="12"/>
        <v>-5.986</v>
      </c>
      <c r="F437" s="6">
        <v>-2.87</v>
      </c>
      <c r="G437" s="9">
        <f t="shared" si="13"/>
        <v>-3.1420000000000003</v>
      </c>
    </row>
    <row r="438" spans="1:7" ht="12.75">
      <c r="A438" s="4" t="s">
        <v>0</v>
      </c>
      <c r="B438" s="9">
        <f>436+(1/9)</f>
        <v>436.1111111111111</v>
      </c>
      <c r="C438" s="10">
        <v>42.82888113695094</v>
      </c>
      <c r="D438" s="6">
        <v>-6.82</v>
      </c>
      <c r="E438" s="9">
        <f t="shared" si="12"/>
        <v>-6.008000000000001</v>
      </c>
      <c r="F438" s="6">
        <v>-3.46</v>
      </c>
      <c r="G438" s="9">
        <f t="shared" si="13"/>
        <v>-3.1440000000000006</v>
      </c>
    </row>
    <row r="439" spans="1:7" ht="12.75">
      <c r="A439" s="4" t="s">
        <v>0</v>
      </c>
      <c r="B439" s="9">
        <v>437</v>
      </c>
      <c r="C439" s="10">
        <v>42.874441860465154</v>
      </c>
      <c r="D439" s="6">
        <v>-5.35</v>
      </c>
      <c r="E439" s="9">
        <f t="shared" si="12"/>
        <v>-5.933999999999999</v>
      </c>
      <c r="F439" s="6">
        <v>-3.08</v>
      </c>
      <c r="G439" s="9">
        <f t="shared" si="13"/>
        <v>-3.142</v>
      </c>
    </row>
    <row r="440" spans="1:7" ht="12.75">
      <c r="A440" s="4" t="s">
        <v>0</v>
      </c>
      <c r="B440" s="9">
        <f>438+(1/9)</f>
        <v>438.1111111111111</v>
      </c>
      <c r="C440" s="10">
        <v>42.93139276485792</v>
      </c>
      <c r="D440" s="6">
        <v>-5.98</v>
      </c>
      <c r="E440" s="9">
        <f t="shared" si="12"/>
        <v>-5.965999999999999</v>
      </c>
      <c r="F440" s="6">
        <v>-3.13</v>
      </c>
      <c r="G440" s="9">
        <f t="shared" si="13"/>
        <v>-3.166</v>
      </c>
    </row>
    <row r="441" spans="1:7" ht="12.75">
      <c r="A441" s="4" t="s">
        <v>0</v>
      </c>
      <c r="B441" s="9">
        <v>439</v>
      </c>
      <c r="C441" s="10">
        <v>42.97695348837213</v>
      </c>
      <c r="D441" s="6">
        <v>-5.79</v>
      </c>
      <c r="E441" s="9">
        <f t="shared" si="12"/>
        <v>-5.768000000000001</v>
      </c>
      <c r="F441" s="6">
        <v>-3.17</v>
      </c>
      <c r="G441" s="9">
        <f t="shared" si="13"/>
        <v>-3.088</v>
      </c>
    </row>
    <row r="442" spans="1:7" ht="12.75">
      <c r="A442" s="4" t="s">
        <v>0</v>
      </c>
      <c r="B442" s="9">
        <f>440+(1/9)</f>
        <v>440.1111111111111</v>
      </c>
      <c r="C442" s="10">
        <v>43.033904392764896</v>
      </c>
      <c r="D442" s="6">
        <v>-5.89</v>
      </c>
      <c r="E442" s="9">
        <f t="shared" si="12"/>
        <v>-5.846000000000001</v>
      </c>
      <c r="F442" s="6">
        <v>-2.99</v>
      </c>
      <c r="G442" s="9">
        <f t="shared" si="13"/>
        <v>-3.0759999999999996</v>
      </c>
    </row>
    <row r="443" spans="1:7" ht="12.75">
      <c r="A443" s="4" t="s">
        <v>0</v>
      </c>
      <c r="B443" s="9">
        <f>440+(3/9)</f>
        <v>440.3333333333333</v>
      </c>
      <c r="C443" s="10">
        <v>43.045294573643446</v>
      </c>
      <c r="D443" s="6">
        <v>-5.83</v>
      </c>
      <c r="E443" s="9">
        <f t="shared" si="12"/>
        <v>-5.822</v>
      </c>
      <c r="F443" s="6">
        <v>-3.07</v>
      </c>
      <c r="G443" s="9">
        <f t="shared" si="13"/>
        <v>-3.064</v>
      </c>
    </row>
    <row r="444" spans="1:7" ht="12.75">
      <c r="A444" s="4" t="s">
        <v>0</v>
      </c>
      <c r="B444" s="9">
        <f>440+(7/9)</f>
        <v>440.77777777777777</v>
      </c>
      <c r="C444" s="10">
        <v>43.06807493540055</v>
      </c>
      <c r="D444" s="6">
        <v>-5.74</v>
      </c>
      <c r="E444" s="9">
        <f t="shared" si="12"/>
        <v>-5.836</v>
      </c>
      <c r="F444" s="6">
        <v>-3.02</v>
      </c>
      <c r="G444" s="9">
        <f t="shared" si="13"/>
        <v>-3.036</v>
      </c>
    </row>
    <row r="445" spans="1:7" ht="12.75">
      <c r="A445" s="4" t="s">
        <v>0</v>
      </c>
      <c r="B445" s="9">
        <v>441</v>
      </c>
      <c r="C445" s="10">
        <v>43.0794651162791</v>
      </c>
      <c r="D445" s="6">
        <v>-5.86</v>
      </c>
      <c r="E445" s="9">
        <f t="shared" si="12"/>
        <v>-5.768</v>
      </c>
      <c r="F445" s="6">
        <v>-3.07</v>
      </c>
      <c r="G445" s="9">
        <f t="shared" si="13"/>
        <v>-3.05</v>
      </c>
    </row>
    <row r="446" spans="1:7" ht="12.75">
      <c r="A446" s="4" t="s">
        <v>0</v>
      </c>
      <c r="B446" s="9">
        <f>440+(11/9)</f>
        <v>441.22222222222223</v>
      </c>
      <c r="C446" s="10">
        <v>43.09085529715765</v>
      </c>
      <c r="D446" s="6">
        <v>-5.86</v>
      </c>
      <c r="E446" s="9">
        <f t="shared" si="12"/>
        <v>-5.712000000000001</v>
      </c>
      <c r="F446" s="6">
        <v>-3.03</v>
      </c>
      <c r="G446" s="9">
        <f t="shared" si="13"/>
        <v>-3.032</v>
      </c>
    </row>
    <row r="447" spans="1:7" ht="12.75">
      <c r="A447" s="4" t="s">
        <v>0</v>
      </c>
      <c r="B447" s="9">
        <f>440+(15/9)</f>
        <v>441.6666666666667</v>
      </c>
      <c r="C447" s="10">
        <v>43.11363565891476</v>
      </c>
      <c r="D447" s="6">
        <v>-5.55</v>
      </c>
      <c r="E447" s="9">
        <f t="shared" si="12"/>
        <v>-5.644</v>
      </c>
      <c r="F447" s="6">
        <v>-3.06</v>
      </c>
      <c r="G447" s="9">
        <f t="shared" si="13"/>
        <v>-2.996</v>
      </c>
    </row>
    <row r="448" spans="1:7" ht="12.75">
      <c r="A448" s="4" t="s">
        <v>0</v>
      </c>
      <c r="B448" s="9">
        <f>440+(17/9)</f>
        <v>441.8888888888889</v>
      </c>
      <c r="C448" s="10">
        <v>43.12502583979331</v>
      </c>
      <c r="D448" s="6">
        <v>-5.55</v>
      </c>
      <c r="E448" s="9">
        <f t="shared" si="12"/>
        <v>-5.536</v>
      </c>
      <c r="F448" s="6">
        <v>-2.98</v>
      </c>
      <c r="G448" s="9">
        <f t="shared" si="13"/>
        <v>-2.946</v>
      </c>
    </row>
    <row r="449" spans="1:7" ht="12.75">
      <c r="A449" s="4" t="s">
        <v>0</v>
      </c>
      <c r="B449" s="9">
        <f>442+(1/9)</f>
        <v>442.1111111111111</v>
      </c>
      <c r="C449" s="10">
        <v>43.13641602067186</v>
      </c>
      <c r="D449" s="6">
        <v>-5.4</v>
      </c>
      <c r="E449" s="9">
        <f t="shared" si="12"/>
        <v>-5.434</v>
      </c>
      <c r="F449" s="6">
        <v>-2.84</v>
      </c>
      <c r="G449" s="9">
        <f t="shared" si="13"/>
        <v>-2.896</v>
      </c>
    </row>
    <row r="450" spans="1:7" ht="12.75">
      <c r="A450" s="4" t="s">
        <v>0</v>
      </c>
      <c r="B450" s="9">
        <f>442+(3/9)</f>
        <v>442.3333333333333</v>
      </c>
      <c r="C450" s="10">
        <v>43.14780620155041</v>
      </c>
      <c r="D450" s="6">
        <v>-5.32</v>
      </c>
      <c r="E450" s="9">
        <f t="shared" si="12"/>
        <v>-5.4879999999999995</v>
      </c>
      <c r="F450" s="6">
        <v>-2.82</v>
      </c>
      <c r="G450" s="9">
        <f t="shared" si="13"/>
        <v>-2.92</v>
      </c>
    </row>
    <row r="451" spans="1:7" ht="12.75">
      <c r="A451" s="4" t="s">
        <v>0</v>
      </c>
      <c r="B451" s="9">
        <f>442+(7/9)</f>
        <v>442.77777777777777</v>
      </c>
      <c r="C451" s="10">
        <v>43.170586563307516</v>
      </c>
      <c r="D451" s="6">
        <v>-5.35</v>
      </c>
      <c r="E451" s="9">
        <f t="shared" si="12"/>
        <v>-5.462000000000001</v>
      </c>
      <c r="F451" s="6">
        <v>-2.78</v>
      </c>
      <c r="G451" s="9">
        <f t="shared" si="13"/>
        <v>-2.904</v>
      </c>
    </row>
    <row r="452" spans="1:7" ht="12.75">
      <c r="A452" s="4" t="s">
        <v>0</v>
      </c>
      <c r="B452" s="9">
        <v>443</v>
      </c>
      <c r="C452" s="10">
        <v>43.181976744186066</v>
      </c>
      <c r="D452" s="6">
        <v>-5.82</v>
      </c>
      <c r="E452" s="9">
        <f t="shared" si="12"/>
        <v>-5.548</v>
      </c>
      <c r="F452" s="6">
        <v>-3.18</v>
      </c>
      <c r="G452" s="9">
        <f t="shared" si="13"/>
        <v>-2.948</v>
      </c>
    </row>
    <row r="453" spans="1:7" ht="12.75">
      <c r="A453" s="4" t="s">
        <v>0</v>
      </c>
      <c r="B453" s="9">
        <f>442+(11/9)</f>
        <v>443.22222222222223</v>
      </c>
      <c r="C453" s="10">
        <v>43.193366925064616</v>
      </c>
      <c r="D453" s="6">
        <v>-5.42</v>
      </c>
      <c r="E453" s="9">
        <f t="shared" si="12"/>
        <v>-5.436</v>
      </c>
      <c r="F453" s="6">
        <v>-2.9</v>
      </c>
      <c r="G453" s="9">
        <f t="shared" si="13"/>
        <v>-2.9240000000000004</v>
      </c>
    </row>
    <row r="454" spans="1:7" ht="12.75">
      <c r="A454" s="4" t="s">
        <v>0</v>
      </c>
      <c r="B454" s="9">
        <f>442+(15/9)</f>
        <v>443.6666666666667</v>
      </c>
      <c r="C454" s="10">
        <v>43.21614728682172</v>
      </c>
      <c r="D454" s="6">
        <v>-5.83</v>
      </c>
      <c r="E454" s="9">
        <f t="shared" si="12"/>
        <v>-5.359999999999999</v>
      </c>
      <c r="F454" s="6">
        <v>-3.06</v>
      </c>
      <c r="G454" s="9">
        <f t="shared" si="13"/>
        <v>-2.962</v>
      </c>
    </row>
    <row r="455" spans="1:7" ht="12.75">
      <c r="A455" s="4" t="s">
        <v>0</v>
      </c>
      <c r="B455" s="9">
        <f>444+(1/9)</f>
        <v>444.1111111111111</v>
      </c>
      <c r="C455" s="10">
        <v>43.23892764857883</v>
      </c>
      <c r="D455" s="6">
        <v>-4.76</v>
      </c>
      <c r="E455" s="9">
        <f t="shared" si="12"/>
        <v>-5.294</v>
      </c>
      <c r="F455" s="6">
        <v>-2.7</v>
      </c>
      <c r="G455" s="9">
        <f t="shared" si="13"/>
        <v>-2.968</v>
      </c>
    </row>
    <row r="456" spans="1:7" ht="12.75">
      <c r="A456" s="4" t="s">
        <v>0</v>
      </c>
      <c r="B456" s="9">
        <f>444+(3/9)</f>
        <v>444.3333333333333</v>
      </c>
      <c r="C456" s="10">
        <v>43.25031782945738</v>
      </c>
      <c r="D456" s="6">
        <v>-4.97</v>
      </c>
      <c r="E456" s="9">
        <f t="shared" si="12"/>
        <v>-5.331999999999999</v>
      </c>
      <c r="F456" s="6">
        <v>-2.97</v>
      </c>
      <c r="G456" s="9">
        <f t="shared" si="13"/>
        <v>-3.0200000000000005</v>
      </c>
    </row>
    <row r="457" spans="1:7" ht="12.75">
      <c r="A457" s="4" t="s">
        <v>0</v>
      </c>
      <c r="B457" s="9">
        <f>444+(5/9)</f>
        <v>444.55555555555554</v>
      </c>
      <c r="C457" s="10">
        <v>43.26170801033593</v>
      </c>
      <c r="D457" s="6">
        <v>-5.49</v>
      </c>
      <c r="E457" s="9">
        <f t="shared" si="12"/>
        <v>-5.3420000000000005</v>
      </c>
      <c r="F457" s="6">
        <v>-3.21</v>
      </c>
      <c r="G457" s="9">
        <f t="shared" si="13"/>
        <v>-3.026</v>
      </c>
    </row>
    <row r="458" spans="1:7" ht="12.75">
      <c r="A458" s="4" t="s">
        <v>0</v>
      </c>
      <c r="B458" s="9">
        <f>444+(7/9)</f>
        <v>444.77777777777777</v>
      </c>
      <c r="C458" s="10">
        <v>43.27309819121448</v>
      </c>
      <c r="D458" s="6">
        <v>-5.61</v>
      </c>
      <c r="E458" s="9">
        <f aca="true" t="shared" si="14" ref="E458:E521">AVERAGE(D456:D460)</f>
        <v>-5.6579999999999995</v>
      </c>
      <c r="F458" s="6">
        <v>-3.16</v>
      </c>
      <c r="G458" s="9">
        <f aca="true" t="shared" si="15" ref="G458:G521">AVERAGE(F456:F460)</f>
        <v>-3.148</v>
      </c>
    </row>
    <row r="459" spans="1:7" ht="12.75">
      <c r="A459" s="4" t="s">
        <v>0</v>
      </c>
      <c r="B459" s="9">
        <v>445</v>
      </c>
      <c r="C459" s="10">
        <v>43.28448837209303</v>
      </c>
      <c r="D459" s="6">
        <v>-5.88</v>
      </c>
      <c r="E459" s="9">
        <f t="shared" si="14"/>
        <v>-5.868</v>
      </c>
      <c r="F459" s="6">
        <v>-3.09</v>
      </c>
      <c r="G459" s="9">
        <f t="shared" si="15"/>
        <v>-3.16</v>
      </c>
    </row>
    <row r="460" spans="1:7" ht="12.75">
      <c r="A460" s="4" t="s">
        <v>0</v>
      </c>
      <c r="B460" s="9">
        <f>444+(11/9)</f>
        <v>445.22222222222223</v>
      </c>
      <c r="C460" s="10">
        <v>43.29587855297158</v>
      </c>
      <c r="D460" s="6">
        <v>-6.34</v>
      </c>
      <c r="E460" s="9">
        <f t="shared" si="14"/>
        <v>-5.917999999999999</v>
      </c>
      <c r="F460" s="6">
        <v>-3.31</v>
      </c>
      <c r="G460" s="9">
        <f t="shared" si="15"/>
        <v>-3.126</v>
      </c>
    </row>
    <row r="461" spans="1:7" ht="12.75">
      <c r="A461" s="4" t="s">
        <v>0</v>
      </c>
      <c r="B461" s="9">
        <f>444+(13/9)</f>
        <v>445.44444444444446</v>
      </c>
      <c r="C461" s="10">
        <v>43.30726873385013</v>
      </c>
      <c r="D461" s="6">
        <v>-6.02</v>
      </c>
      <c r="E461" s="9">
        <f t="shared" si="14"/>
        <v>-6.085999999999999</v>
      </c>
      <c r="F461" s="6">
        <v>-3.03</v>
      </c>
      <c r="G461" s="9">
        <f t="shared" si="15"/>
        <v>-3.1319999999999997</v>
      </c>
    </row>
    <row r="462" spans="1:7" ht="12.75">
      <c r="A462" s="4" t="s">
        <v>0</v>
      </c>
      <c r="B462" s="9">
        <f>444+(15/9)</f>
        <v>445.6666666666667</v>
      </c>
      <c r="C462" s="10">
        <v>43.31865891472868</v>
      </c>
      <c r="D462" s="6">
        <v>-5.74</v>
      </c>
      <c r="E462" s="9">
        <f t="shared" si="14"/>
        <v>-6.122</v>
      </c>
      <c r="F462" s="6">
        <v>-3.04</v>
      </c>
      <c r="G462" s="9">
        <f t="shared" si="15"/>
        <v>-3.13</v>
      </c>
    </row>
    <row r="463" spans="1:7" ht="12.75">
      <c r="A463" s="4" t="s">
        <v>0</v>
      </c>
      <c r="B463" s="9">
        <f>444+(17/9)</f>
        <v>445.8888888888889</v>
      </c>
      <c r="C463" s="10">
        <v>43.33004909560723</v>
      </c>
      <c r="D463" s="6">
        <v>-6.45</v>
      </c>
      <c r="E463" s="9">
        <f t="shared" si="14"/>
        <v>-5.934</v>
      </c>
      <c r="F463" s="6">
        <v>-3.19</v>
      </c>
      <c r="G463" s="9">
        <f t="shared" si="15"/>
        <v>-3.026</v>
      </c>
    </row>
    <row r="464" spans="1:7" ht="12.75">
      <c r="A464" s="4" t="s">
        <v>0</v>
      </c>
      <c r="B464" s="9">
        <f>446+(1/9)</f>
        <v>446.1111111111111</v>
      </c>
      <c r="C464" s="10">
        <v>43.34143927648578</v>
      </c>
      <c r="D464" s="6">
        <v>-6.06</v>
      </c>
      <c r="E464" s="9">
        <f t="shared" si="14"/>
        <v>-5.731999999999999</v>
      </c>
      <c r="F464" s="6">
        <v>-3.08</v>
      </c>
      <c r="G464" s="9">
        <f t="shared" si="15"/>
        <v>-2.982</v>
      </c>
    </row>
    <row r="465" spans="1:7" ht="12.75">
      <c r="A465" s="4" t="s">
        <v>0</v>
      </c>
      <c r="B465" s="9">
        <f>446+(3/9)</f>
        <v>446.3333333333333</v>
      </c>
      <c r="C465" s="10">
        <v>43.35282945736433</v>
      </c>
      <c r="D465" s="6">
        <v>-5.4</v>
      </c>
      <c r="E465" s="9">
        <f t="shared" si="14"/>
        <v>-5.646</v>
      </c>
      <c r="F465" s="6">
        <v>-2.79</v>
      </c>
      <c r="G465" s="9">
        <f t="shared" si="15"/>
        <v>-2.9339999999999997</v>
      </c>
    </row>
    <row r="466" spans="1:7" ht="12.75">
      <c r="A466" s="4" t="s">
        <v>0</v>
      </c>
      <c r="B466" s="9">
        <f>446+(5/9)</f>
        <v>446.55555555555554</v>
      </c>
      <c r="C466" s="10">
        <v>43.36421963824288</v>
      </c>
      <c r="D466" s="6">
        <v>-5.01</v>
      </c>
      <c r="E466" s="9">
        <f t="shared" si="14"/>
        <v>-5.382</v>
      </c>
      <c r="F466" s="6">
        <v>-2.81</v>
      </c>
      <c r="G466" s="9">
        <f t="shared" si="15"/>
        <v>-2.8560000000000003</v>
      </c>
    </row>
    <row r="467" spans="1:7" ht="12.75">
      <c r="A467" s="4" t="s">
        <v>0</v>
      </c>
      <c r="B467" s="9">
        <f>446+(7/9)</f>
        <v>446.77777777777777</v>
      </c>
      <c r="C467" s="10">
        <v>43.37560981912143</v>
      </c>
      <c r="D467" s="6">
        <v>-5.31</v>
      </c>
      <c r="E467" s="9">
        <f t="shared" si="14"/>
        <v>-5.252</v>
      </c>
      <c r="F467" s="6">
        <v>-2.8</v>
      </c>
      <c r="G467" s="9">
        <f t="shared" si="15"/>
        <v>-2.832</v>
      </c>
    </row>
    <row r="468" spans="1:7" ht="12.75">
      <c r="A468" s="4" t="s">
        <v>0</v>
      </c>
      <c r="B468" s="9">
        <v>447</v>
      </c>
      <c r="C468" s="10">
        <v>43.387</v>
      </c>
      <c r="D468" s="6">
        <v>-5.13</v>
      </c>
      <c r="E468" s="9">
        <f t="shared" si="14"/>
        <v>-5.254</v>
      </c>
      <c r="F468" s="6">
        <v>-2.8</v>
      </c>
      <c r="G468" s="9">
        <f t="shared" si="15"/>
        <v>-2.822</v>
      </c>
    </row>
    <row r="469" spans="1:7" ht="12.75">
      <c r="A469" s="4" t="s">
        <v>0</v>
      </c>
      <c r="B469" s="9">
        <f>446+(11/9)</f>
        <v>447.22222222222223</v>
      </c>
      <c r="C469" s="10">
        <v>43.64282222222223</v>
      </c>
      <c r="D469" s="6">
        <v>-5.41</v>
      </c>
      <c r="E469" s="9">
        <f t="shared" si="14"/>
        <v>-5.316</v>
      </c>
      <c r="F469" s="6">
        <v>-2.96</v>
      </c>
      <c r="G469" s="9">
        <f t="shared" si="15"/>
        <v>-2.8</v>
      </c>
    </row>
    <row r="470" spans="1:7" ht="12.75">
      <c r="A470" s="4" t="s">
        <v>0</v>
      </c>
      <c r="B470" s="9">
        <f>446+(13/9)</f>
        <v>447.44444444444446</v>
      </c>
      <c r="C470" s="10">
        <v>43.89864444444446</v>
      </c>
      <c r="D470" s="6">
        <v>-5.41</v>
      </c>
      <c r="E470" s="9">
        <f t="shared" si="14"/>
        <v>-5.406000000000001</v>
      </c>
      <c r="F470" s="6">
        <v>-2.74</v>
      </c>
      <c r="G470" s="9">
        <f t="shared" si="15"/>
        <v>-2.844</v>
      </c>
    </row>
    <row r="471" spans="1:7" ht="12.75">
      <c r="A471" s="4" t="s">
        <v>0</v>
      </c>
      <c r="B471" s="9">
        <f>446+(15/9)</f>
        <v>447.6666666666667</v>
      </c>
      <c r="C471" s="10">
        <v>44.154466666666686</v>
      </c>
      <c r="D471" s="6">
        <v>-5.32</v>
      </c>
      <c r="E471" s="9">
        <f t="shared" si="14"/>
        <v>-5.38</v>
      </c>
      <c r="F471" s="6">
        <v>-2.7</v>
      </c>
      <c r="G471" s="9">
        <f t="shared" si="15"/>
        <v>-2.832</v>
      </c>
    </row>
    <row r="472" spans="1:7" ht="12.75">
      <c r="A472" s="4" t="s">
        <v>0</v>
      </c>
      <c r="B472" s="9">
        <f>448+(1/9)</f>
        <v>448.1111111111111</v>
      </c>
      <c r="C472" s="10">
        <v>44.66611111111108</v>
      </c>
      <c r="D472" s="6">
        <v>-5.76</v>
      </c>
      <c r="E472" s="9">
        <f t="shared" si="14"/>
        <v>-5.324</v>
      </c>
      <c r="F472" s="6">
        <v>-3.02</v>
      </c>
      <c r="G472" s="9">
        <f t="shared" si="15"/>
        <v>-2.7920000000000003</v>
      </c>
    </row>
    <row r="473" spans="1:7" ht="12.75">
      <c r="A473" s="4" t="s">
        <v>0</v>
      </c>
      <c r="B473" s="9">
        <f>448+(3/9)</f>
        <v>448.3333333333333</v>
      </c>
      <c r="C473" s="10">
        <v>44.92193333333331</v>
      </c>
      <c r="D473" s="6">
        <v>-5</v>
      </c>
      <c r="E473" s="9">
        <f t="shared" si="14"/>
        <v>-5.249999999999999</v>
      </c>
      <c r="F473" s="6">
        <v>-2.74</v>
      </c>
      <c r="G473" s="9">
        <f t="shared" si="15"/>
        <v>-2.73</v>
      </c>
    </row>
    <row r="474" spans="1:7" ht="12.75">
      <c r="A474" s="4" t="s">
        <v>0</v>
      </c>
      <c r="B474" s="9">
        <f>448+(5/9)</f>
        <v>448.55555555555554</v>
      </c>
      <c r="C474" s="10">
        <v>45.177755555555535</v>
      </c>
      <c r="D474" s="6">
        <v>-5.13</v>
      </c>
      <c r="E474" s="9">
        <f t="shared" si="14"/>
        <v>-5.246</v>
      </c>
      <c r="F474" s="6">
        <v>-2.76</v>
      </c>
      <c r="G474" s="9">
        <f t="shared" si="15"/>
        <v>-2.7</v>
      </c>
    </row>
    <row r="475" spans="1:7" ht="12.75">
      <c r="A475" s="4" t="s">
        <v>0</v>
      </c>
      <c r="B475" s="9">
        <f>448+(7/9)</f>
        <v>448.77777777777777</v>
      </c>
      <c r="C475" s="10">
        <v>45.433577777777764</v>
      </c>
      <c r="D475" s="6">
        <v>-5.04</v>
      </c>
      <c r="E475" s="9">
        <f t="shared" si="14"/>
        <v>-5.252</v>
      </c>
      <c r="F475" s="6">
        <v>-2.43</v>
      </c>
      <c r="G475" s="9">
        <f t="shared" si="15"/>
        <v>-2.662</v>
      </c>
    </row>
    <row r="476" spans="1:7" ht="12.75">
      <c r="A476" s="4" t="s">
        <v>0</v>
      </c>
      <c r="B476" s="9">
        <v>449</v>
      </c>
      <c r="C476" s="10">
        <v>45.68939999999999</v>
      </c>
      <c r="D476" s="6">
        <v>-5.3</v>
      </c>
      <c r="E476" s="9">
        <f t="shared" si="14"/>
        <v>-5.452</v>
      </c>
      <c r="F476" s="6">
        <v>-2.55</v>
      </c>
      <c r="G476" s="9">
        <f t="shared" si="15"/>
        <v>-2.686</v>
      </c>
    </row>
    <row r="477" spans="1:7" ht="12.75">
      <c r="A477" s="4" t="s">
        <v>0</v>
      </c>
      <c r="B477" s="9">
        <f>448+(11/9)</f>
        <v>449.22222222222223</v>
      </c>
      <c r="C477" s="10">
        <v>45.94522222222222</v>
      </c>
      <c r="D477" s="6">
        <v>-5.79</v>
      </c>
      <c r="E477" s="9">
        <f t="shared" si="14"/>
        <v>-5.608</v>
      </c>
      <c r="F477" s="6">
        <v>-2.83</v>
      </c>
      <c r="G477" s="9">
        <f t="shared" si="15"/>
        <v>-2.7439999999999998</v>
      </c>
    </row>
    <row r="478" spans="1:7" ht="12.75">
      <c r="A478" s="4" t="s">
        <v>0</v>
      </c>
      <c r="B478" s="9">
        <f>448+(13/9)</f>
        <v>449.44444444444446</v>
      </c>
      <c r="C478" s="10">
        <v>46.20104444444445</v>
      </c>
      <c r="D478" s="6">
        <v>-6</v>
      </c>
      <c r="E478" s="9">
        <f t="shared" si="14"/>
        <v>-5.706</v>
      </c>
      <c r="F478" s="6">
        <v>-2.86</v>
      </c>
      <c r="G478" s="9">
        <f t="shared" si="15"/>
        <v>-2.854</v>
      </c>
    </row>
    <row r="479" spans="1:7" ht="12.75">
      <c r="A479" s="4" t="s">
        <v>0</v>
      </c>
      <c r="B479" s="9">
        <f>448+(15/9)</f>
        <v>449.6666666666667</v>
      </c>
      <c r="C479" s="10">
        <v>46.45686666666668</v>
      </c>
      <c r="D479" s="6">
        <v>-5.91</v>
      </c>
      <c r="E479" s="9">
        <f t="shared" si="14"/>
        <v>-5.572</v>
      </c>
      <c r="F479" s="6">
        <v>-3.05</v>
      </c>
      <c r="G479" s="9">
        <f t="shared" si="15"/>
        <v>-2.888</v>
      </c>
    </row>
    <row r="480" spans="1:7" ht="12.75">
      <c r="A480" s="4" t="s">
        <v>0</v>
      </c>
      <c r="B480" s="9">
        <f>448+(17/9)</f>
        <v>449.8888888888889</v>
      </c>
      <c r="C480" s="10">
        <v>46.712688888888906</v>
      </c>
      <c r="D480" s="6">
        <v>-5.53</v>
      </c>
      <c r="E480" s="9">
        <f t="shared" si="14"/>
        <v>-5.2620000000000005</v>
      </c>
      <c r="F480" s="6">
        <v>-2.98</v>
      </c>
      <c r="G480" s="9">
        <f t="shared" si="15"/>
        <v>-2.8660000000000005</v>
      </c>
    </row>
    <row r="481" spans="1:7" ht="12.75">
      <c r="A481" s="4" t="s">
        <v>0</v>
      </c>
      <c r="B481" s="9">
        <f>450+(1/9)</f>
        <v>450.1111111111111</v>
      </c>
      <c r="C481" s="10">
        <v>46.96851111111107</v>
      </c>
      <c r="D481" s="6">
        <v>-4.63</v>
      </c>
      <c r="E481" s="9">
        <f t="shared" si="14"/>
        <v>-5.138</v>
      </c>
      <c r="F481" s="6">
        <v>-2.72</v>
      </c>
      <c r="G481" s="9">
        <f t="shared" si="15"/>
        <v>-2.946</v>
      </c>
    </row>
    <row r="482" spans="1:7" ht="12.75">
      <c r="A482" s="4" t="s">
        <v>0</v>
      </c>
      <c r="B482" s="9">
        <f>450+(3/9)</f>
        <v>450.3333333333333</v>
      </c>
      <c r="C482" s="10">
        <v>47.2243333333333</v>
      </c>
      <c r="D482" s="6">
        <v>-4.24</v>
      </c>
      <c r="E482" s="9">
        <f t="shared" si="14"/>
        <v>-5.140000000000001</v>
      </c>
      <c r="F482" s="6">
        <v>-2.72</v>
      </c>
      <c r="G482" s="9">
        <f t="shared" si="15"/>
        <v>-3.036</v>
      </c>
    </row>
    <row r="483" spans="1:7" ht="12.75">
      <c r="A483" s="4" t="s">
        <v>0</v>
      </c>
      <c r="B483" s="9">
        <f>450+(7/9)</f>
        <v>450.77777777777777</v>
      </c>
      <c r="C483" s="10">
        <v>47.735977777777755</v>
      </c>
      <c r="D483" s="6">
        <v>-5.38</v>
      </c>
      <c r="E483" s="9">
        <f t="shared" si="14"/>
        <v>-5.156000000000001</v>
      </c>
      <c r="F483" s="6">
        <v>-3.26</v>
      </c>
      <c r="G483" s="9">
        <f t="shared" si="15"/>
        <v>-3.098</v>
      </c>
    </row>
    <row r="484" spans="1:7" ht="12.75">
      <c r="A484" s="4" t="s">
        <v>0</v>
      </c>
      <c r="B484" s="9">
        <v>451</v>
      </c>
      <c r="C484" s="10">
        <v>47.991799999999984</v>
      </c>
      <c r="D484" s="6">
        <v>-5.92</v>
      </c>
      <c r="E484" s="9">
        <f t="shared" si="14"/>
        <v>-5.3340000000000005</v>
      </c>
      <c r="F484" s="6">
        <v>-3.5</v>
      </c>
      <c r="G484" s="9">
        <f t="shared" si="15"/>
        <v>-3.1719999999999997</v>
      </c>
    </row>
    <row r="485" spans="1:7" ht="12.75">
      <c r="A485" s="4" t="s">
        <v>0</v>
      </c>
      <c r="B485" s="9">
        <f>450+(11/9)</f>
        <v>451.22222222222223</v>
      </c>
      <c r="C485" s="10">
        <v>48.24762222222221</v>
      </c>
      <c r="D485" s="6">
        <v>-5.61</v>
      </c>
      <c r="E485" s="9">
        <f t="shared" si="14"/>
        <v>-5.55</v>
      </c>
      <c r="F485" s="6">
        <v>-3.29</v>
      </c>
      <c r="G485" s="9">
        <f t="shared" si="15"/>
        <v>-3.2520000000000002</v>
      </c>
    </row>
    <row r="486" spans="1:7" ht="12.75">
      <c r="A486" s="4" t="s">
        <v>0</v>
      </c>
      <c r="B486" s="9">
        <f>450+(13/9)</f>
        <v>451.44444444444446</v>
      </c>
      <c r="C486" s="10">
        <v>48.50344444444444</v>
      </c>
      <c r="D486" s="6">
        <v>-5.52</v>
      </c>
      <c r="E486" s="9">
        <f t="shared" si="14"/>
        <v>-5.534000000000001</v>
      </c>
      <c r="F486" s="6">
        <v>-3.09</v>
      </c>
      <c r="G486" s="9">
        <f t="shared" si="15"/>
        <v>-3.2119999999999997</v>
      </c>
    </row>
    <row r="487" spans="1:7" ht="12.75">
      <c r="A487" s="4" t="s">
        <v>0</v>
      </c>
      <c r="B487" s="9">
        <f>450+(15/9)</f>
        <v>451.6666666666667</v>
      </c>
      <c r="C487" s="10">
        <v>48.75926666666667</v>
      </c>
      <c r="D487" s="6">
        <v>-5.32</v>
      </c>
      <c r="E487" s="9">
        <f t="shared" si="14"/>
        <v>-5.49</v>
      </c>
      <c r="F487" s="6">
        <v>-3.12</v>
      </c>
      <c r="G487" s="9">
        <f t="shared" si="15"/>
        <v>-3.154</v>
      </c>
    </row>
    <row r="488" spans="1:7" ht="12.75">
      <c r="A488" s="4" t="s">
        <v>0</v>
      </c>
      <c r="B488" s="9">
        <f>450+(17/9)</f>
        <v>451.8888888888889</v>
      </c>
      <c r="C488" s="10">
        <v>49.0150888888889</v>
      </c>
      <c r="D488" s="6">
        <v>-5.3</v>
      </c>
      <c r="E488" s="9">
        <f t="shared" si="14"/>
        <v>-5.59</v>
      </c>
      <c r="F488" s="6">
        <v>-3.06</v>
      </c>
      <c r="G488" s="9">
        <f t="shared" si="15"/>
        <v>-3.188</v>
      </c>
    </row>
    <row r="489" spans="1:7" ht="12.75">
      <c r="A489" s="4" t="s">
        <v>0</v>
      </c>
      <c r="B489" s="9">
        <f>452+(1/9)</f>
        <v>452.1111111111111</v>
      </c>
      <c r="C489" s="10">
        <v>49.143</v>
      </c>
      <c r="D489" s="6">
        <v>-5.7</v>
      </c>
      <c r="E489" s="9">
        <f t="shared" si="14"/>
        <v>-5.67</v>
      </c>
      <c r="F489" s="6">
        <v>-3.21</v>
      </c>
      <c r="G489" s="9">
        <f t="shared" si="15"/>
        <v>-3.242</v>
      </c>
    </row>
    <row r="490" spans="1:7" ht="12.75">
      <c r="A490" s="4" t="s">
        <v>0</v>
      </c>
      <c r="B490" s="9">
        <f>452+(3/9)</f>
        <v>452.3333333333333</v>
      </c>
      <c r="C490" s="10">
        <v>49.226222222222226</v>
      </c>
      <c r="D490" s="6">
        <v>-6.11</v>
      </c>
      <c r="E490" s="9">
        <f t="shared" si="14"/>
        <v>-5.75</v>
      </c>
      <c r="F490" s="6">
        <v>-3.46</v>
      </c>
      <c r="G490" s="9">
        <f t="shared" si="15"/>
        <v>-3.254</v>
      </c>
    </row>
    <row r="491" spans="1:7" ht="12.75">
      <c r="A491" s="4" t="s">
        <v>0</v>
      </c>
      <c r="B491" s="9">
        <f>452+(5/9)</f>
        <v>452.55555555555554</v>
      </c>
      <c r="C491" s="10">
        <v>49.30944444444445</v>
      </c>
      <c r="D491" s="6">
        <v>-5.92</v>
      </c>
      <c r="E491" s="9">
        <f t="shared" si="14"/>
        <v>-5.914</v>
      </c>
      <c r="F491" s="6">
        <v>-3.36</v>
      </c>
      <c r="G491" s="9">
        <f t="shared" si="15"/>
        <v>-3.304</v>
      </c>
    </row>
    <row r="492" spans="1:7" ht="12.75">
      <c r="A492" s="4" t="s">
        <v>0</v>
      </c>
      <c r="B492" s="9">
        <f>452+(7/9)</f>
        <v>452.77777777777777</v>
      </c>
      <c r="C492" s="10">
        <v>49.39266666666668</v>
      </c>
      <c r="D492" s="6">
        <v>-5.72</v>
      </c>
      <c r="E492" s="9">
        <f t="shared" si="14"/>
        <v>-6.102</v>
      </c>
      <c r="F492" s="6">
        <v>-3.18</v>
      </c>
      <c r="G492" s="9">
        <f t="shared" si="15"/>
        <v>-3.3560000000000003</v>
      </c>
    </row>
    <row r="493" spans="1:7" ht="12.75">
      <c r="A493" s="4" t="s">
        <v>0</v>
      </c>
      <c r="B493" s="9">
        <v>453</v>
      </c>
      <c r="C493" s="10">
        <v>49.4758888888889</v>
      </c>
      <c r="D493" s="6">
        <v>-6.12</v>
      </c>
      <c r="E493" s="9">
        <f t="shared" si="14"/>
        <v>-6.0520000000000005</v>
      </c>
      <c r="F493" s="6">
        <v>-3.31</v>
      </c>
      <c r="G493" s="9">
        <f t="shared" si="15"/>
        <v>-3.378</v>
      </c>
    </row>
    <row r="494" spans="1:7" ht="12.75">
      <c r="A494" s="4" t="s">
        <v>0</v>
      </c>
      <c r="B494" s="9">
        <f>452+(11/9)</f>
        <v>453.22222222222223</v>
      </c>
      <c r="C494" s="10">
        <v>49.55911111111113</v>
      </c>
      <c r="D494" s="6">
        <v>-6.64</v>
      </c>
      <c r="E494" s="9">
        <f t="shared" si="14"/>
        <v>-5.99</v>
      </c>
      <c r="F494" s="6">
        <v>-3.47</v>
      </c>
      <c r="G494" s="9">
        <f t="shared" si="15"/>
        <v>-3.3480000000000003</v>
      </c>
    </row>
    <row r="495" spans="1:7" ht="12.75">
      <c r="A495" s="4" t="s">
        <v>0</v>
      </c>
      <c r="B495" s="9">
        <f>452+(13/9)</f>
        <v>453.44444444444446</v>
      </c>
      <c r="C495" s="10">
        <v>49.642333333333355</v>
      </c>
      <c r="D495" s="6">
        <v>-5.86</v>
      </c>
      <c r="E495" s="9">
        <f t="shared" si="14"/>
        <v>-6.004</v>
      </c>
      <c r="F495" s="6">
        <v>-3.57</v>
      </c>
      <c r="G495" s="9">
        <f t="shared" si="15"/>
        <v>-3.3599999999999994</v>
      </c>
    </row>
    <row r="496" spans="1:7" ht="12.75">
      <c r="A496" s="4" t="s">
        <v>0</v>
      </c>
      <c r="B496" s="9">
        <f>452+(15/9)</f>
        <v>453.6666666666667</v>
      </c>
      <c r="C496" s="10">
        <v>49.72555555555558</v>
      </c>
      <c r="D496" s="6">
        <v>-5.61</v>
      </c>
      <c r="E496" s="9">
        <f t="shared" si="14"/>
        <v>-5.981999999999999</v>
      </c>
      <c r="F496" s="6">
        <v>-3.21</v>
      </c>
      <c r="G496" s="9">
        <f t="shared" si="15"/>
        <v>-3.396</v>
      </c>
    </row>
    <row r="497" spans="1:7" ht="12.75">
      <c r="A497" s="4" t="s">
        <v>0</v>
      </c>
      <c r="B497" s="9">
        <f>452+(17/9)</f>
        <v>453.8888888888889</v>
      </c>
      <c r="C497" s="10">
        <v>49.808777777777806</v>
      </c>
      <c r="D497" s="6">
        <v>-5.79</v>
      </c>
      <c r="E497" s="9">
        <f t="shared" si="14"/>
        <v>-5.884</v>
      </c>
      <c r="F497" s="6">
        <v>-3.24</v>
      </c>
      <c r="G497" s="9">
        <f t="shared" si="15"/>
        <v>-3.3840000000000003</v>
      </c>
    </row>
    <row r="498" spans="1:7" ht="12.75">
      <c r="A498" s="4" t="s">
        <v>0</v>
      </c>
      <c r="B498" s="9">
        <f>454+(1/9)</f>
        <v>454.1111111111111</v>
      </c>
      <c r="C498" s="10">
        <v>49.89200000000001</v>
      </c>
      <c r="D498" s="6">
        <v>-6.01</v>
      </c>
      <c r="E498" s="9">
        <f t="shared" si="14"/>
        <v>-5.8580000000000005</v>
      </c>
      <c r="F498" s="6">
        <v>-3.49</v>
      </c>
      <c r="G498" s="9">
        <f t="shared" si="15"/>
        <v>-3.3240000000000003</v>
      </c>
    </row>
    <row r="499" spans="1:7" ht="12.75">
      <c r="A499" s="4" t="s">
        <v>0</v>
      </c>
      <c r="B499" s="9">
        <f>454+(3/9)</f>
        <v>454.3333333333333</v>
      </c>
      <c r="C499" s="10">
        <v>49.975222222222236</v>
      </c>
      <c r="D499" s="6">
        <v>-6.15</v>
      </c>
      <c r="E499" s="9">
        <f t="shared" si="14"/>
        <v>-5.732000000000001</v>
      </c>
      <c r="F499" s="6">
        <v>-3.41</v>
      </c>
      <c r="G499" s="9">
        <f t="shared" si="15"/>
        <v>-3.242</v>
      </c>
    </row>
    <row r="500" spans="1:7" ht="12.75">
      <c r="A500" s="4" t="s">
        <v>0</v>
      </c>
      <c r="B500" s="9">
        <f>454+(5/9)</f>
        <v>454.55555555555554</v>
      </c>
      <c r="C500" s="10">
        <v>50.05844444444446</v>
      </c>
      <c r="D500" s="6">
        <v>-5.73</v>
      </c>
      <c r="E500" s="9">
        <f t="shared" si="14"/>
        <v>-5.596</v>
      </c>
      <c r="F500" s="6">
        <v>-3.27</v>
      </c>
      <c r="G500" s="9">
        <f t="shared" si="15"/>
        <v>-3.1879999999999997</v>
      </c>
    </row>
    <row r="501" spans="1:7" ht="12.75">
      <c r="A501" s="4" t="s">
        <v>0</v>
      </c>
      <c r="B501" s="9">
        <f>454+(7/9)</f>
        <v>454.77777777777777</v>
      </c>
      <c r="C501" s="10">
        <v>50.14166666666669</v>
      </c>
      <c r="D501" s="6">
        <v>-4.98</v>
      </c>
      <c r="E501" s="9">
        <f t="shared" si="14"/>
        <v>-5.444</v>
      </c>
      <c r="F501" s="6">
        <v>-2.8</v>
      </c>
      <c r="G501" s="9">
        <f t="shared" si="15"/>
        <v>-3.0800000000000005</v>
      </c>
    </row>
    <row r="502" spans="1:7" ht="12.75">
      <c r="A502" s="4" t="s">
        <v>0</v>
      </c>
      <c r="B502" s="9">
        <v>455</v>
      </c>
      <c r="C502" s="10">
        <v>50.22488888888891</v>
      </c>
      <c r="D502" s="6">
        <v>-5.11</v>
      </c>
      <c r="E502" s="9">
        <f t="shared" si="14"/>
        <v>-5.34</v>
      </c>
      <c r="F502" s="6">
        <v>-2.97</v>
      </c>
      <c r="G502" s="9">
        <f t="shared" si="15"/>
        <v>-3.0300000000000002</v>
      </c>
    </row>
    <row r="503" spans="1:7" ht="12.75">
      <c r="A503" s="4" t="s">
        <v>0</v>
      </c>
      <c r="B503" s="9">
        <f>454+(11/9)</f>
        <v>455.22222222222223</v>
      </c>
      <c r="C503" s="10">
        <v>50.30811111111114</v>
      </c>
      <c r="D503" s="6">
        <v>-5.25</v>
      </c>
      <c r="E503" s="9">
        <f t="shared" si="14"/>
        <v>-5.282</v>
      </c>
      <c r="F503" s="6">
        <v>-2.95</v>
      </c>
      <c r="G503" s="9">
        <f t="shared" si="15"/>
        <v>-2.9739999999999998</v>
      </c>
    </row>
    <row r="504" spans="1:7" ht="12.75">
      <c r="A504" s="4" t="s">
        <v>0</v>
      </c>
      <c r="B504" s="9">
        <f>454+(13/9)</f>
        <v>455.44444444444446</v>
      </c>
      <c r="C504" s="10">
        <v>50.391333333333364</v>
      </c>
      <c r="D504" s="6">
        <v>-5.63</v>
      </c>
      <c r="E504" s="9">
        <f t="shared" si="14"/>
        <v>-5.518</v>
      </c>
      <c r="F504" s="6">
        <v>-3.16</v>
      </c>
      <c r="G504" s="9">
        <f t="shared" si="15"/>
        <v>-3.082</v>
      </c>
    </row>
    <row r="505" spans="1:7" ht="12.75">
      <c r="A505" s="4" t="s">
        <v>0</v>
      </c>
      <c r="B505" s="9">
        <f>454+(15/9)</f>
        <v>455.6666666666667</v>
      </c>
      <c r="C505" s="10">
        <v>50.47455555555559</v>
      </c>
      <c r="D505" s="6">
        <v>-5.44</v>
      </c>
      <c r="E505" s="9">
        <f t="shared" si="14"/>
        <v>-5.496</v>
      </c>
      <c r="F505" s="6">
        <v>-2.99</v>
      </c>
      <c r="G505" s="9">
        <f t="shared" si="15"/>
        <v>-3.0840000000000005</v>
      </c>
    </row>
    <row r="506" spans="1:7" ht="12.75">
      <c r="A506" s="4" t="s">
        <v>0</v>
      </c>
      <c r="B506" s="9">
        <f>454+(17/9)</f>
        <v>455.8888888888889</v>
      </c>
      <c r="C506" s="10">
        <v>50.557777777777815</v>
      </c>
      <c r="D506" s="6">
        <v>-6.16</v>
      </c>
      <c r="E506" s="9">
        <f t="shared" si="14"/>
        <v>-5.394</v>
      </c>
      <c r="F506" s="6">
        <v>-3.34</v>
      </c>
      <c r="G506" s="9">
        <f t="shared" si="15"/>
        <v>-3.024</v>
      </c>
    </row>
    <row r="507" spans="1:7" ht="12.75">
      <c r="A507" s="4" t="s">
        <v>0</v>
      </c>
      <c r="B507" s="9">
        <f>456+(1/9)</f>
        <v>456.1111111111111</v>
      </c>
      <c r="C507" s="10">
        <v>50.64100000000002</v>
      </c>
      <c r="D507" s="6">
        <v>-5</v>
      </c>
      <c r="E507" s="9">
        <f t="shared" si="14"/>
        <v>-5.062</v>
      </c>
      <c r="F507" s="6">
        <v>-2.98</v>
      </c>
      <c r="G507" s="9">
        <f t="shared" si="15"/>
        <v>-2.8760000000000003</v>
      </c>
    </row>
    <row r="508" spans="1:7" ht="12.75">
      <c r="A508" s="4" t="s">
        <v>0</v>
      </c>
      <c r="B508" s="9">
        <f>456+(3/9)</f>
        <v>456.3333333333333</v>
      </c>
      <c r="C508" s="10">
        <v>50.724222222222245</v>
      </c>
      <c r="D508" s="6">
        <v>-4.74</v>
      </c>
      <c r="E508" s="9">
        <f t="shared" si="14"/>
        <v>-4.754</v>
      </c>
      <c r="F508" s="6">
        <v>-2.65</v>
      </c>
      <c r="G508" s="9">
        <f t="shared" si="15"/>
        <v>-2.778</v>
      </c>
    </row>
    <row r="509" spans="1:7" ht="12.75">
      <c r="A509" s="4" t="s">
        <v>0</v>
      </c>
      <c r="B509" s="9">
        <f>456+(5/9)</f>
        <v>456.55555555555554</v>
      </c>
      <c r="C509" s="10">
        <v>50.80744444444447</v>
      </c>
      <c r="D509" s="6">
        <v>-3.97</v>
      </c>
      <c r="E509" s="9">
        <f t="shared" si="14"/>
        <v>-4.273999999999999</v>
      </c>
      <c r="F509" s="6">
        <v>-2.42</v>
      </c>
      <c r="G509" s="9">
        <f t="shared" si="15"/>
        <v>-2.6340000000000003</v>
      </c>
    </row>
    <row r="510" spans="1:7" ht="12.75">
      <c r="A510" s="4" t="s">
        <v>0</v>
      </c>
      <c r="B510" s="9">
        <f>456+(7/9)</f>
        <v>456.77777777777777</v>
      </c>
      <c r="C510" s="10">
        <v>50.8906666666667</v>
      </c>
      <c r="D510" s="6">
        <v>-3.9</v>
      </c>
      <c r="E510" s="9">
        <f t="shared" si="14"/>
        <v>-4.096</v>
      </c>
      <c r="F510" s="6">
        <v>-2.5</v>
      </c>
      <c r="G510" s="9">
        <f t="shared" si="15"/>
        <v>-2.5300000000000002</v>
      </c>
    </row>
    <row r="511" spans="1:7" ht="12.75">
      <c r="A511" s="4" t="s">
        <v>0</v>
      </c>
      <c r="B511" s="9">
        <v>457</v>
      </c>
      <c r="C511" s="10">
        <v>50.97388888888892</v>
      </c>
      <c r="D511" s="6">
        <v>-3.76</v>
      </c>
      <c r="E511" s="9">
        <f t="shared" si="14"/>
        <v>-4.26</v>
      </c>
      <c r="F511" s="6">
        <v>-2.62</v>
      </c>
      <c r="G511" s="9">
        <f t="shared" si="15"/>
        <v>-2.626</v>
      </c>
    </row>
    <row r="512" spans="1:7" ht="12.75">
      <c r="A512" s="4" t="s">
        <v>0</v>
      </c>
      <c r="B512" s="9">
        <f>456+(11/9)</f>
        <v>457.22222222222223</v>
      </c>
      <c r="C512" s="10">
        <v>51.05711111111115</v>
      </c>
      <c r="D512" s="6">
        <v>-4.11</v>
      </c>
      <c r="E512" s="9">
        <f t="shared" si="14"/>
        <v>-4.459999999999999</v>
      </c>
      <c r="F512" s="6">
        <v>-2.46</v>
      </c>
      <c r="G512" s="9">
        <f t="shared" si="15"/>
        <v>-2.672</v>
      </c>
    </row>
    <row r="513" spans="1:7" ht="12.75">
      <c r="A513" s="4" t="s">
        <v>0</v>
      </c>
      <c r="B513" s="9">
        <f>456+(13/9)</f>
        <v>457.44444444444446</v>
      </c>
      <c r="C513" s="10">
        <v>51.14033333333337</v>
      </c>
      <c r="D513" s="6">
        <v>-5.56</v>
      </c>
      <c r="E513" s="9">
        <f t="shared" si="14"/>
        <v>-4.659999999999999</v>
      </c>
      <c r="F513" s="6">
        <v>-3.13</v>
      </c>
      <c r="G513" s="9">
        <f t="shared" si="15"/>
        <v>-2.682</v>
      </c>
    </row>
    <row r="514" spans="1:7" ht="12.75">
      <c r="A514" s="4" t="s">
        <v>0</v>
      </c>
      <c r="B514" s="9">
        <f>456+(15/9)</f>
        <v>457.6666666666667</v>
      </c>
      <c r="C514" s="10">
        <v>51.2235555555556</v>
      </c>
      <c r="D514" s="6">
        <v>-4.97</v>
      </c>
      <c r="E514" s="9">
        <f t="shared" si="14"/>
        <v>-4.814</v>
      </c>
      <c r="F514" s="6">
        <v>-2.65</v>
      </c>
      <c r="G514" s="9">
        <f t="shared" si="15"/>
        <v>-2.686</v>
      </c>
    </row>
    <row r="515" spans="1:7" ht="12.75">
      <c r="A515" s="4" t="s">
        <v>0</v>
      </c>
      <c r="B515" s="9">
        <f>456+(17/9)</f>
        <v>457.8888888888889</v>
      </c>
      <c r="C515" s="10">
        <v>51.306777777777825</v>
      </c>
      <c r="D515" s="6">
        <v>-4.9</v>
      </c>
      <c r="E515" s="9">
        <f t="shared" si="14"/>
        <v>-5.114</v>
      </c>
      <c r="F515" s="6">
        <v>-2.55</v>
      </c>
      <c r="G515" s="9">
        <f t="shared" si="15"/>
        <v>-2.7479999999999998</v>
      </c>
    </row>
    <row r="516" spans="1:7" ht="12.75">
      <c r="A516" s="4" t="s">
        <v>0</v>
      </c>
      <c r="B516" s="9">
        <f>458+(1/9)</f>
        <v>458.1111111111111</v>
      </c>
      <c r="C516" s="10">
        <v>51.39</v>
      </c>
      <c r="D516" s="6">
        <v>-4.53</v>
      </c>
      <c r="E516" s="9">
        <f t="shared" si="14"/>
        <v>-5.178</v>
      </c>
      <c r="F516" s="6">
        <v>-2.64</v>
      </c>
      <c r="G516" s="9">
        <f t="shared" si="15"/>
        <v>-2.7039999999999997</v>
      </c>
    </row>
    <row r="517" spans="1:7" ht="12.75">
      <c r="A517" s="4" t="s">
        <v>0</v>
      </c>
      <c r="B517" s="9">
        <f>458+(3/9)</f>
        <v>458.3333333333333</v>
      </c>
      <c r="C517" s="10">
        <v>51.473222222222255</v>
      </c>
      <c r="D517" s="6">
        <v>-5.61</v>
      </c>
      <c r="E517" s="9">
        <f t="shared" si="14"/>
        <v>-5.202</v>
      </c>
      <c r="F517" s="6">
        <v>-2.77</v>
      </c>
      <c r="G517" s="9">
        <f t="shared" si="15"/>
        <v>-2.768</v>
      </c>
    </row>
    <row r="518" spans="1:7" ht="12.75">
      <c r="A518" s="4" t="s">
        <v>0</v>
      </c>
      <c r="B518" s="9">
        <f>458+(5/9)</f>
        <v>458.55555555555554</v>
      </c>
      <c r="C518" s="10">
        <v>51.55644444444448</v>
      </c>
      <c r="D518" s="6">
        <v>-5.88</v>
      </c>
      <c r="E518" s="9">
        <f t="shared" si="14"/>
        <v>-5.372</v>
      </c>
      <c r="F518" s="6">
        <v>-2.91</v>
      </c>
      <c r="G518" s="9">
        <f t="shared" si="15"/>
        <v>-2.8920000000000003</v>
      </c>
    </row>
    <row r="519" spans="1:7" ht="12.75">
      <c r="A519" s="4" t="s">
        <v>0</v>
      </c>
      <c r="B519" s="9">
        <f>458+(7/9)</f>
        <v>458.77777777777777</v>
      </c>
      <c r="C519" s="10">
        <v>51.639666666666706</v>
      </c>
      <c r="D519" s="6">
        <v>-5.09</v>
      </c>
      <c r="E519" s="9">
        <f t="shared" si="14"/>
        <v>-5.215999999999999</v>
      </c>
      <c r="F519" s="6">
        <v>-2.97</v>
      </c>
      <c r="G519" s="9">
        <f t="shared" si="15"/>
        <v>-2.85</v>
      </c>
    </row>
    <row r="520" spans="1:7" ht="12.75">
      <c r="A520" s="4" t="s">
        <v>0</v>
      </c>
      <c r="B520" s="9">
        <v>459</v>
      </c>
      <c r="C520" s="10">
        <v>51.72288888888893</v>
      </c>
      <c r="D520" s="6">
        <v>-5.75</v>
      </c>
      <c r="E520" s="9">
        <f t="shared" si="14"/>
        <v>-5.029999999999999</v>
      </c>
      <c r="F520" s="6">
        <v>-3.17</v>
      </c>
      <c r="G520" s="9">
        <f t="shared" si="15"/>
        <v>-2.8400000000000003</v>
      </c>
    </row>
    <row r="521" spans="1:7" ht="12.75">
      <c r="A521" s="4" t="s">
        <v>0</v>
      </c>
      <c r="B521" s="9">
        <f>458+(11/9)</f>
        <v>459.22222222222223</v>
      </c>
      <c r="C521" s="10">
        <v>51.80611111111116</v>
      </c>
      <c r="D521" s="6">
        <v>-3.75</v>
      </c>
      <c r="E521" s="9">
        <f t="shared" si="14"/>
        <v>-4.964</v>
      </c>
      <c r="F521" s="6">
        <v>-2.43</v>
      </c>
      <c r="G521" s="9">
        <f t="shared" si="15"/>
        <v>-2.8340000000000005</v>
      </c>
    </row>
    <row r="522" spans="1:7" ht="12.75">
      <c r="A522" s="4" t="s">
        <v>0</v>
      </c>
      <c r="B522" s="9">
        <f>458+(13/9)</f>
        <v>459.44444444444446</v>
      </c>
      <c r="C522" s="10">
        <v>51.88933333333338</v>
      </c>
      <c r="D522" s="6">
        <v>-4.68</v>
      </c>
      <c r="E522" s="9">
        <f aca="true" t="shared" si="16" ref="E522:E585">AVERAGE(D520:D524)</f>
        <v>-4.9719999999999995</v>
      </c>
      <c r="F522" s="6">
        <v>-2.72</v>
      </c>
      <c r="G522" s="9">
        <f aca="true" t="shared" si="17" ref="G522:G585">AVERAGE(F520:F524)</f>
        <v>-2.8</v>
      </c>
    </row>
    <row r="523" spans="1:7" ht="12.75">
      <c r="A523" s="4" t="s">
        <v>0</v>
      </c>
      <c r="B523" s="9">
        <f>458+(15/9)</f>
        <v>459.6666666666667</v>
      </c>
      <c r="C523" s="10">
        <v>51.97255555555561</v>
      </c>
      <c r="D523" s="6">
        <v>-5.55</v>
      </c>
      <c r="E523" s="9">
        <f t="shared" si="16"/>
        <v>-4.9479999999999995</v>
      </c>
      <c r="F523" s="6">
        <v>-2.88</v>
      </c>
      <c r="G523" s="9">
        <f t="shared" si="17"/>
        <v>-2.7700000000000005</v>
      </c>
    </row>
    <row r="524" spans="1:7" ht="12.75">
      <c r="A524" s="4" t="s">
        <v>0</v>
      </c>
      <c r="B524" s="9">
        <f>458+(17/9)</f>
        <v>459.8888888888889</v>
      </c>
      <c r="C524" s="10">
        <v>52.055777777777834</v>
      </c>
      <c r="D524" s="6">
        <v>-5.13</v>
      </c>
      <c r="E524" s="9">
        <f t="shared" si="16"/>
        <v>-5.3759999999999994</v>
      </c>
      <c r="F524" s="6">
        <v>-2.8</v>
      </c>
      <c r="G524" s="9">
        <f t="shared" si="17"/>
        <v>-2.908</v>
      </c>
    </row>
    <row r="525" spans="1:7" ht="12.75">
      <c r="A525" s="4" t="s">
        <v>0</v>
      </c>
      <c r="B525" s="9">
        <f>460+(1/9)</f>
        <v>460.1111111111111</v>
      </c>
      <c r="C525" s="10">
        <v>52.13900000000004</v>
      </c>
      <c r="D525" s="6">
        <v>-5.63</v>
      </c>
      <c r="E525" s="9">
        <f t="shared" si="16"/>
        <v>-5.7379999999999995</v>
      </c>
      <c r="F525" s="6">
        <v>-3.02</v>
      </c>
      <c r="G525" s="9">
        <f t="shared" si="17"/>
        <v>-2.9899999999999998</v>
      </c>
    </row>
    <row r="526" spans="1:7" ht="12.75">
      <c r="A526" s="4" t="s">
        <v>0</v>
      </c>
      <c r="B526" s="9">
        <f>460+(3/9)</f>
        <v>460.3333333333333</v>
      </c>
      <c r="C526" s="10">
        <v>52.222222222222264</v>
      </c>
      <c r="D526" s="6">
        <v>-5.89</v>
      </c>
      <c r="E526" s="9">
        <f t="shared" si="16"/>
        <v>-5.93</v>
      </c>
      <c r="F526" s="6">
        <v>-3.12</v>
      </c>
      <c r="G526" s="9">
        <f t="shared" si="17"/>
        <v>-3.056</v>
      </c>
    </row>
    <row r="527" spans="1:7" ht="12.75">
      <c r="A527" s="4" t="s">
        <v>0</v>
      </c>
      <c r="B527" s="9">
        <f>460+(5/9)</f>
        <v>460.55555555555554</v>
      </c>
      <c r="C527" s="10">
        <v>52.30544444444449</v>
      </c>
      <c r="D527" s="6">
        <v>-6.49</v>
      </c>
      <c r="E527" s="9">
        <f t="shared" si="16"/>
        <v>-6.057999999999999</v>
      </c>
      <c r="F527" s="6">
        <v>-3.13</v>
      </c>
      <c r="G527" s="9">
        <f t="shared" si="17"/>
        <v>-3.068</v>
      </c>
    </row>
    <row r="528" spans="1:7" ht="12.75">
      <c r="A528" s="4" t="s">
        <v>0</v>
      </c>
      <c r="B528" s="9">
        <f>460+(7/9)</f>
        <v>460.77777777777777</v>
      </c>
      <c r="C528" s="10">
        <v>52.388666666666715</v>
      </c>
      <c r="D528" s="6">
        <v>-6.51</v>
      </c>
      <c r="E528" s="9">
        <f t="shared" si="16"/>
        <v>-5.746</v>
      </c>
      <c r="F528" s="6">
        <v>-3.21</v>
      </c>
      <c r="G528" s="9">
        <f t="shared" si="17"/>
        <v>-2.944</v>
      </c>
    </row>
    <row r="529" spans="1:7" ht="12.75">
      <c r="A529" s="4" t="s">
        <v>0</v>
      </c>
      <c r="B529" s="9">
        <v>461</v>
      </c>
      <c r="C529" s="10">
        <v>52.47188888888894</v>
      </c>
      <c r="D529" s="6">
        <v>-5.77</v>
      </c>
      <c r="E529" s="9">
        <f t="shared" si="16"/>
        <v>-5.34</v>
      </c>
      <c r="F529" s="6">
        <v>-2.86</v>
      </c>
      <c r="G529" s="9">
        <f t="shared" si="17"/>
        <v>-2.8</v>
      </c>
    </row>
    <row r="530" spans="1:7" ht="12.75">
      <c r="A530" s="4" t="s">
        <v>0</v>
      </c>
      <c r="B530" s="9">
        <f>460+(11/9)</f>
        <v>461.22222222222223</v>
      </c>
      <c r="C530" s="10">
        <v>52.55511111111117</v>
      </c>
      <c r="D530" s="6">
        <v>-4.07</v>
      </c>
      <c r="E530" s="9">
        <f t="shared" si="16"/>
        <v>-4.9079999999999995</v>
      </c>
      <c r="F530" s="6">
        <v>-2.4</v>
      </c>
      <c r="G530" s="9">
        <f t="shared" si="17"/>
        <v>-2.65</v>
      </c>
    </row>
    <row r="531" spans="1:7" ht="12.75">
      <c r="A531" s="4" t="s">
        <v>0</v>
      </c>
      <c r="B531" s="9">
        <f>460+(13/9)</f>
        <v>461.44444444444446</v>
      </c>
      <c r="C531" s="10">
        <v>52.63833333333339</v>
      </c>
      <c r="D531" s="6">
        <v>-3.86</v>
      </c>
      <c r="E531" s="9">
        <f t="shared" si="16"/>
        <v>-4.446</v>
      </c>
      <c r="F531" s="6">
        <v>-2.4</v>
      </c>
      <c r="G531" s="9">
        <f t="shared" si="17"/>
        <v>-2.534</v>
      </c>
    </row>
    <row r="532" spans="1:7" ht="12.75">
      <c r="A532" s="4" t="s">
        <v>0</v>
      </c>
      <c r="B532" s="9">
        <f>460+(15/9)</f>
        <v>461.6666666666667</v>
      </c>
      <c r="C532" s="10">
        <v>52.72155555555562</v>
      </c>
      <c r="D532" s="6">
        <v>-4.33</v>
      </c>
      <c r="E532" s="9">
        <f t="shared" si="16"/>
        <v>-4.17</v>
      </c>
      <c r="F532" s="6">
        <v>-2.38</v>
      </c>
      <c r="G532" s="9">
        <f t="shared" si="17"/>
        <v>-2.504</v>
      </c>
    </row>
    <row r="533" spans="1:7" ht="12.75">
      <c r="A533" s="4" t="s">
        <v>0</v>
      </c>
      <c r="B533" s="9">
        <f>460+(17/9)</f>
        <v>461.8888888888889</v>
      </c>
      <c r="C533" s="10">
        <v>52.80477777777784</v>
      </c>
      <c r="D533" s="6">
        <v>-4.2</v>
      </c>
      <c r="E533" s="9">
        <f t="shared" si="16"/>
        <v>-4.218</v>
      </c>
      <c r="F533" s="6">
        <v>-2.63</v>
      </c>
      <c r="G533" s="9">
        <f t="shared" si="17"/>
        <v>-2.554</v>
      </c>
    </row>
    <row r="534" spans="1:7" ht="12.75">
      <c r="A534" s="4" t="s">
        <v>0</v>
      </c>
      <c r="B534" s="9">
        <f>462+(1/9)</f>
        <v>462.1111111111111</v>
      </c>
      <c r="C534" s="10">
        <v>52.88800000000005</v>
      </c>
      <c r="D534" s="6">
        <v>-4.39</v>
      </c>
      <c r="E534" s="9">
        <f t="shared" si="16"/>
        <v>-4.312</v>
      </c>
      <c r="F534" s="6">
        <v>-2.71</v>
      </c>
      <c r="G534" s="9">
        <f t="shared" si="17"/>
        <v>-2.614</v>
      </c>
    </row>
    <row r="535" spans="1:7" ht="12.75">
      <c r="A535" s="4" t="s">
        <v>0</v>
      </c>
      <c r="B535" s="9">
        <f>462+(3/9)</f>
        <v>462.3333333333333</v>
      </c>
      <c r="C535" s="10">
        <v>52.97122222222227</v>
      </c>
      <c r="D535" s="6">
        <v>-4.31</v>
      </c>
      <c r="E535" s="9">
        <f t="shared" si="16"/>
        <v>-4.305999999999999</v>
      </c>
      <c r="F535" s="6">
        <v>-2.65</v>
      </c>
      <c r="G535" s="9">
        <f t="shared" si="17"/>
        <v>-2.6700000000000004</v>
      </c>
    </row>
    <row r="536" spans="1:7" ht="12.75">
      <c r="A536" s="4" t="s">
        <v>0</v>
      </c>
      <c r="B536" s="9">
        <f>462+(5/9)</f>
        <v>462.55555555555554</v>
      </c>
      <c r="C536" s="10">
        <v>53.0544444444445</v>
      </c>
      <c r="D536" s="6">
        <v>-4.33</v>
      </c>
      <c r="E536" s="9">
        <f t="shared" si="16"/>
        <v>-4.372</v>
      </c>
      <c r="F536" s="6">
        <v>-2.7</v>
      </c>
      <c r="G536" s="9">
        <f t="shared" si="17"/>
        <v>-2.6979999999999995</v>
      </c>
    </row>
    <row r="537" spans="1:7" ht="12.75">
      <c r="A537" s="4" t="s">
        <v>0</v>
      </c>
      <c r="B537" s="9">
        <f>462+(7/9)</f>
        <v>462.77777777777777</v>
      </c>
      <c r="C537" s="10">
        <v>53.137666666666725</v>
      </c>
      <c r="D537" s="6">
        <v>-4.3</v>
      </c>
      <c r="E537" s="9">
        <f t="shared" si="16"/>
        <v>-4.49</v>
      </c>
      <c r="F537" s="6">
        <v>-2.66</v>
      </c>
      <c r="G537" s="9">
        <f t="shared" si="17"/>
        <v>-2.7399999999999998</v>
      </c>
    </row>
    <row r="538" spans="1:7" ht="12.75">
      <c r="A538" s="4" t="s">
        <v>0</v>
      </c>
      <c r="B538" s="9">
        <v>463</v>
      </c>
      <c r="C538" s="10">
        <v>53.22088888888895</v>
      </c>
      <c r="D538" s="6">
        <v>-4.53</v>
      </c>
      <c r="E538" s="9">
        <f t="shared" si="16"/>
        <v>-4.7299999999999995</v>
      </c>
      <c r="F538" s="6">
        <v>-2.77</v>
      </c>
      <c r="G538" s="9">
        <f t="shared" si="17"/>
        <v>-2.8760000000000003</v>
      </c>
    </row>
    <row r="539" spans="1:7" ht="12.75">
      <c r="A539" s="4" t="s">
        <v>0</v>
      </c>
      <c r="B539" s="9">
        <f>462+(11/9)</f>
        <v>463.22222222222223</v>
      </c>
      <c r="C539" s="10">
        <v>53.304111111111176</v>
      </c>
      <c r="D539" s="6">
        <v>-4.98</v>
      </c>
      <c r="E539" s="9">
        <f t="shared" si="16"/>
        <v>-4.756</v>
      </c>
      <c r="F539" s="6">
        <v>-2.92</v>
      </c>
      <c r="G539" s="9">
        <f t="shared" si="17"/>
        <v>-2.912</v>
      </c>
    </row>
    <row r="540" spans="1:7" ht="12.75">
      <c r="A540" s="4" t="s">
        <v>0</v>
      </c>
      <c r="B540" s="9">
        <f>462+(13/9)</f>
        <v>463.44444444444446</v>
      </c>
      <c r="C540" s="10">
        <v>53.3873333333334</v>
      </c>
      <c r="D540" s="6">
        <v>-5.51</v>
      </c>
      <c r="E540" s="9">
        <f t="shared" si="16"/>
        <v>-4.962000000000001</v>
      </c>
      <c r="F540" s="6">
        <v>-3.33</v>
      </c>
      <c r="G540" s="9">
        <f t="shared" si="17"/>
        <v>-3.022</v>
      </c>
    </row>
    <row r="541" spans="1:7" ht="12.75">
      <c r="A541" s="4" t="s">
        <v>0</v>
      </c>
      <c r="B541" s="9">
        <f>462+(15/9)</f>
        <v>463.6666666666667</v>
      </c>
      <c r="C541" s="10">
        <v>53.47055555555563</v>
      </c>
      <c r="D541" s="6">
        <v>-4.46</v>
      </c>
      <c r="E541" s="9">
        <f t="shared" si="16"/>
        <v>-5.23</v>
      </c>
      <c r="F541" s="6">
        <v>-2.88</v>
      </c>
      <c r="G541" s="9">
        <f t="shared" si="17"/>
        <v>-3.116</v>
      </c>
    </row>
    <row r="542" spans="1:7" ht="12.75">
      <c r="A542" s="4" t="s">
        <v>0</v>
      </c>
      <c r="B542" s="9">
        <f>462+(17/9)</f>
        <v>463.8888888888889</v>
      </c>
      <c r="C542" s="10">
        <v>53.55377777777785</v>
      </c>
      <c r="D542" s="6">
        <v>-5.33</v>
      </c>
      <c r="E542" s="9">
        <f t="shared" si="16"/>
        <v>-5.4319999999999995</v>
      </c>
      <c r="F542" s="6">
        <v>-3.21</v>
      </c>
      <c r="G542" s="9">
        <f t="shared" si="17"/>
        <v>-3.2079999999999997</v>
      </c>
    </row>
    <row r="543" spans="1:7" ht="12.75">
      <c r="A543" s="4" t="s">
        <v>0</v>
      </c>
      <c r="B543" s="9">
        <f>464+(1/9)</f>
        <v>464.1111111111111</v>
      </c>
      <c r="C543" s="10">
        <v>53.63700000000006</v>
      </c>
      <c r="D543" s="6">
        <v>-5.87</v>
      </c>
      <c r="E543" s="9">
        <f t="shared" si="16"/>
        <v>-5.464</v>
      </c>
      <c r="F543" s="6">
        <v>-3.24</v>
      </c>
      <c r="G543" s="9">
        <f t="shared" si="17"/>
        <v>-3.2079999999999997</v>
      </c>
    </row>
    <row r="544" spans="1:7" ht="12.75">
      <c r="A544" s="4" t="s">
        <v>0</v>
      </c>
      <c r="B544" s="9">
        <f>464+(3/9)</f>
        <v>464.3333333333333</v>
      </c>
      <c r="C544" s="10">
        <v>53.72022222222228</v>
      </c>
      <c r="D544" s="6">
        <v>-5.99</v>
      </c>
      <c r="E544" s="9">
        <f t="shared" si="16"/>
        <v>-5.736</v>
      </c>
      <c r="F544" s="6">
        <v>-3.38</v>
      </c>
      <c r="G544" s="9">
        <f t="shared" si="17"/>
        <v>-3.2939999999999996</v>
      </c>
    </row>
    <row r="545" spans="1:7" ht="12.75">
      <c r="A545" s="4" t="s">
        <v>0</v>
      </c>
      <c r="B545" s="9">
        <f>464+(5/9)</f>
        <v>464.55555555555554</v>
      </c>
      <c r="C545" s="10">
        <v>53.80344444444451</v>
      </c>
      <c r="D545" s="6">
        <v>-5.67</v>
      </c>
      <c r="E545" s="9">
        <f t="shared" si="16"/>
        <v>-5.8260000000000005</v>
      </c>
      <c r="F545" s="6">
        <v>-3.33</v>
      </c>
      <c r="G545" s="9">
        <f t="shared" si="17"/>
        <v>-3.304</v>
      </c>
    </row>
    <row r="546" spans="1:7" ht="12.75">
      <c r="A546" s="4" t="s">
        <v>0</v>
      </c>
      <c r="B546" s="9">
        <f>464+(7/9)</f>
        <v>464.77777777777777</v>
      </c>
      <c r="C546" s="10">
        <v>53.886666666666734</v>
      </c>
      <c r="D546" s="6">
        <v>-5.82</v>
      </c>
      <c r="E546" s="9">
        <f t="shared" si="16"/>
        <v>-5.5280000000000005</v>
      </c>
      <c r="F546" s="6">
        <v>-3.31</v>
      </c>
      <c r="G546" s="9">
        <f t="shared" si="17"/>
        <v>-3.1759999999999997</v>
      </c>
    </row>
    <row r="547" spans="1:7" ht="12.75">
      <c r="A547" s="4" t="s">
        <v>0</v>
      </c>
      <c r="B547" s="9">
        <v>465</v>
      </c>
      <c r="C547" s="10">
        <v>53.96988888888896</v>
      </c>
      <c r="D547" s="6">
        <v>-5.78</v>
      </c>
      <c r="E547" s="9">
        <f t="shared" si="16"/>
        <v>-5.119999999999999</v>
      </c>
      <c r="F547" s="6">
        <v>-3.26</v>
      </c>
      <c r="G547" s="9">
        <f t="shared" si="17"/>
        <v>-3</v>
      </c>
    </row>
    <row r="548" spans="1:7" ht="12.75">
      <c r="A548" s="4" t="s">
        <v>0</v>
      </c>
      <c r="B548" s="9">
        <f>464+(11/9)</f>
        <v>465.22222222222223</v>
      </c>
      <c r="C548" s="10">
        <v>54.053111111111185</v>
      </c>
      <c r="D548" s="6">
        <v>-4.38</v>
      </c>
      <c r="E548" s="9">
        <f t="shared" si="16"/>
        <v>-4.7379999999999995</v>
      </c>
      <c r="F548" s="6">
        <v>-2.6</v>
      </c>
      <c r="G548" s="9">
        <f t="shared" si="17"/>
        <v>-2.822</v>
      </c>
    </row>
    <row r="549" spans="1:7" ht="12.75">
      <c r="A549" s="4" t="s">
        <v>0</v>
      </c>
      <c r="B549" s="9">
        <f>464+(13/9)</f>
        <v>465.44444444444446</v>
      </c>
      <c r="C549" s="10">
        <v>54.13633333333341</v>
      </c>
      <c r="D549" s="6">
        <v>-3.95</v>
      </c>
      <c r="E549" s="9">
        <f t="shared" si="16"/>
        <v>-4.438</v>
      </c>
      <c r="F549" s="6">
        <v>-2.5</v>
      </c>
      <c r="G549" s="9">
        <f t="shared" si="17"/>
        <v>-2.694</v>
      </c>
    </row>
    <row r="550" spans="1:7" ht="12.75">
      <c r="A550" s="4" t="s">
        <v>0</v>
      </c>
      <c r="B550" s="9">
        <f>464+(15/9)</f>
        <v>465.6666666666667</v>
      </c>
      <c r="C550" s="10">
        <v>54.21955555555564</v>
      </c>
      <c r="D550" s="6">
        <v>-3.76</v>
      </c>
      <c r="E550" s="9">
        <f t="shared" si="16"/>
        <v>-4.18</v>
      </c>
      <c r="F550" s="6">
        <v>-2.44</v>
      </c>
      <c r="G550" s="9">
        <f t="shared" si="17"/>
        <v>-2.574</v>
      </c>
    </row>
    <row r="551" spans="1:7" ht="12.75">
      <c r="A551" s="4" t="s">
        <v>0</v>
      </c>
      <c r="B551" s="9">
        <f>464+(17/9)</f>
        <v>465.8888888888889</v>
      </c>
      <c r="C551" s="10">
        <v>54.30277777777786</v>
      </c>
      <c r="D551" s="6">
        <v>-4.32</v>
      </c>
      <c r="E551" s="9">
        <f t="shared" si="16"/>
        <v>-4.316000000000001</v>
      </c>
      <c r="F551" s="6">
        <v>-2.67</v>
      </c>
      <c r="G551" s="9">
        <f t="shared" si="17"/>
        <v>-2.618</v>
      </c>
    </row>
    <row r="552" spans="1:7" ht="12.75">
      <c r="A552" s="4" t="s">
        <v>0</v>
      </c>
      <c r="B552" s="9">
        <f>466+(1/9)</f>
        <v>466.1111111111111</v>
      </c>
      <c r="C552" s="10">
        <v>54.386</v>
      </c>
      <c r="D552" s="6">
        <v>-4.49</v>
      </c>
      <c r="E552" s="9">
        <f t="shared" si="16"/>
        <v>-4.502</v>
      </c>
      <c r="F552" s="6">
        <v>-2.66</v>
      </c>
      <c r="G552" s="9">
        <f t="shared" si="17"/>
        <v>-2.732</v>
      </c>
    </row>
    <row r="553" spans="1:7" ht="12.75">
      <c r="A553" s="4" t="s">
        <v>0</v>
      </c>
      <c r="B553" s="9">
        <f>466+(3/9)</f>
        <v>466.3333333333333</v>
      </c>
      <c r="C553" s="10">
        <v>54.45114009661836</v>
      </c>
      <c r="D553" s="6">
        <v>-5.06</v>
      </c>
      <c r="E553" s="9">
        <f t="shared" si="16"/>
        <v>-4.798</v>
      </c>
      <c r="F553" s="6">
        <v>-2.82</v>
      </c>
      <c r="G553" s="9">
        <f t="shared" si="17"/>
        <v>-2.864</v>
      </c>
    </row>
    <row r="554" spans="1:7" ht="12.75">
      <c r="A554" s="4" t="s">
        <v>0</v>
      </c>
      <c r="B554" s="9">
        <f>466+(7/9)</f>
        <v>466.77777777777777</v>
      </c>
      <c r="C554" s="10">
        <v>54.58142028985508</v>
      </c>
      <c r="D554" s="6">
        <v>-4.88</v>
      </c>
      <c r="E554" s="9">
        <f t="shared" si="16"/>
        <v>-5.042</v>
      </c>
      <c r="F554" s="6">
        <v>-3.07</v>
      </c>
      <c r="G554" s="9">
        <f t="shared" si="17"/>
        <v>-2.968</v>
      </c>
    </row>
    <row r="555" spans="1:7" ht="12.75">
      <c r="A555" s="4" t="s">
        <v>0</v>
      </c>
      <c r="B555" s="9">
        <v>467</v>
      </c>
      <c r="C555" s="10">
        <v>54.64656038647344</v>
      </c>
      <c r="D555" s="6">
        <v>-5.24</v>
      </c>
      <c r="E555" s="9">
        <f t="shared" si="16"/>
        <v>-5.2219999999999995</v>
      </c>
      <c r="F555" s="6">
        <v>-3.1</v>
      </c>
      <c r="G555" s="9">
        <f t="shared" si="17"/>
        <v>-3.066</v>
      </c>
    </row>
    <row r="556" spans="1:7" ht="12.75">
      <c r="A556" s="4" t="s">
        <v>0</v>
      </c>
      <c r="B556" s="9">
        <f>466+(11/9)</f>
        <v>467.22222222222223</v>
      </c>
      <c r="C556" s="10">
        <v>54.711700483091796</v>
      </c>
      <c r="D556" s="6">
        <v>-5.54</v>
      </c>
      <c r="E556" s="9">
        <f t="shared" si="16"/>
        <v>-5.242</v>
      </c>
      <c r="F556" s="6">
        <v>-3.19</v>
      </c>
      <c r="G556" s="9">
        <f t="shared" si="17"/>
        <v>-3.096</v>
      </c>
    </row>
    <row r="557" spans="1:7" ht="12.75">
      <c r="A557" s="4" t="s">
        <v>0</v>
      </c>
      <c r="B557" s="9">
        <f>466+(13/9)</f>
        <v>467.44444444444446</v>
      </c>
      <c r="C557" s="10">
        <v>54.776840579710154</v>
      </c>
      <c r="D557" s="6">
        <v>-5.39</v>
      </c>
      <c r="E557" s="9">
        <f t="shared" si="16"/>
        <v>-5.266</v>
      </c>
      <c r="F557" s="6">
        <v>-3.15</v>
      </c>
      <c r="G557" s="9">
        <f t="shared" si="17"/>
        <v>-3.08</v>
      </c>
    </row>
    <row r="558" spans="1:7" ht="12.75">
      <c r="A558" s="4" t="s">
        <v>0</v>
      </c>
      <c r="B558" s="9">
        <f>466+(15/9)</f>
        <v>467.6666666666667</v>
      </c>
      <c r="C558" s="10">
        <v>54.84198067632851</v>
      </c>
      <c r="D558" s="6">
        <v>-5.16</v>
      </c>
      <c r="E558" s="9">
        <f t="shared" si="16"/>
        <v>-5.220000000000001</v>
      </c>
      <c r="F558" s="6">
        <v>-2.97</v>
      </c>
      <c r="G558" s="9">
        <f t="shared" si="17"/>
        <v>-3.0900000000000003</v>
      </c>
    </row>
    <row r="559" spans="1:7" ht="12.75">
      <c r="A559" s="4" t="s">
        <v>0</v>
      </c>
      <c r="B559" s="9">
        <f>466+(17/9)</f>
        <v>467.8888888888889</v>
      </c>
      <c r="C559" s="10">
        <v>54.90712077294687</v>
      </c>
      <c r="D559" s="6">
        <v>-5</v>
      </c>
      <c r="E559" s="9">
        <f t="shared" si="16"/>
        <v>-5.186000000000001</v>
      </c>
      <c r="F559" s="6">
        <v>-2.99</v>
      </c>
      <c r="G559" s="9">
        <f t="shared" si="17"/>
        <v>-3.09</v>
      </c>
    </row>
    <row r="560" spans="1:7" ht="12.75">
      <c r="A560" s="4" t="s">
        <v>0</v>
      </c>
      <c r="B560" s="9">
        <f>468+(1/9)</f>
        <v>468.1111111111111</v>
      </c>
      <c r="C560" s="10">
        <v>54.97226086956521</v>
      </c>
      <c r="D560" s="6">
        <v>-5.01</v>
      </c>
      <c r="E560" s="9">
        <f t="shared" si="16"/>
        <v>-5.332</v>
      </c>
      <c r="F560" s="6">
        <v>-3.15</v>
      </c>
      <c r="G560" s="9">
        <f t="shared" si="17"/>
        <v>-3.128</v>
      </c>
    </row>
    <row r="561" spans="1:7" ht="12.75">
      <c r="A561" s="4" t="s">
        <v>0</v>
      </c>
      <c r="B561" s="9">
        <f>468+(3/9)</f>
        <v>468.3333333333333</v>
      </c>
      <c r="C561" s="10">
        <v>55.03740096618357</v>
      </c>
      <c r="D561" s="6">
        <v>-5.37</v>
      </c>
      <c r="E561" s="9">
        <f t="shared" si="16"/>
        <v>-5.546</v>
      </c>
      <c r="F561" s="6">
        <v>-3.19</v>
      </c>
      <c r="G561" s="9">
        <f t="shared" si="17"/>
        <v>-3.242</v>
      </c>
    </row>
    <row r="562" spans="1:7" ht="12.75">
      <c r="A562" s="4" t="s">
        <v>0</v>
      </c>
      <c r="B562" s="9">
        <f>468+(5/9)</f>
        <v>468.55555555555554</v>
      </c>
      <c r="C562" s="10">
        <v>55.102541062801926</v>
      </c>
      <c r="D562" s="6">
        <v>-6.12</v>
      </c>
      <c r="E562" s="9">
        <f t="shared" si="16"/>
        <v>-5.756</v>
      </c>
      <c r="F562" s="6">
        <v>-3.34</v>
      </c>
      <c r="G562" s="9">
        <f t="shared" si="17"/>
        <v>-3.3059999999999996</v>
      </c>
    </row>
    <row r="563" spans="1:7" ht="12.75">
      <c r="A563" s="4" t="s">
        <v>0</v>
      </c>
      <c r="B563" s="9">
        <f>468+(7/9)</f>
        <v>468.77777777777777</v>
      </c>
      <c r="C563" s="10">
        <v>55.16768115942028</v>
      </c>
      <c r="D563" s="6">
        <v>-6.23</v>
      </c>
      <c r="E563" s="9">
        <f t="shared" si="16"/>
        <v>-5.962</v>
      </c>
      <c r="F563" s="6">
        <v>-3.54</v>
      </c>
      <c r="G563" s="9">
        <f t="shared" si="17"/>
        <v>-3.3560000000000003</v>
      </c>
    </row>
    <row r="564" spans="1:7" ht="12.75">
      <c r="A564" s="4" t="s">
        <v>0</v>
      </c>
      <c r="B564" s="9">
        <v>469</v>
      </c>
      <c r="C564" s="10">
        <v>55.23282125603864</v>
      </c>
      <c r="D564" s="6">
        <v>-6.05</v>
      </c>
      <c r="E564" s="9">
        <f t="shared" si="16"/>
        <v>-6.094</v>
      </c>
      <c r="F564" s="6">
        <v>-3.31</v>
      </c>
      <c r="G564" s="9">
        <f t="shared" si="17"/>
        <v>-3.38</v>
      </c>
    </row>
    <row r="565" spans="1:7" ht="12.75">
      <c r="A565" s="4" t="s">
        <v>0</v>
      </c>
      <c r="B565" s="9">
        <f>468+(11/9)</f>
        <v>469.22222222222223</v>
      </c>
      <c r="C565" s="10">
        <v>55.297961352657</v>
      </c>
      <c r="D565" s="6">
        <v>-6.04</v>
      </c>
      <c r="E565" s="9">
        <f t="shared" si="16"/>
        <v>-6.086</v>
      </c>
      <c r="F565" s="6">
        <v>-3.4</v>
      </c>
      <c r="G565" s="9">
        <f t="shared" si="17"/>
        <v>-3.4120000000000004</v>
      </c>
    </row>
    <row r="566" spans="1:7" ht="12.75">
      <c r="A566" s="4" t="s">
        <v>0</v>
      </c>
      <c r="B566" s="9">
        <f>468+(13/9)</f>
        <v>469.44444444444446</v>
      </c>
      <c r="C566" s="10">
        <v>55.363101449275355</v>
      </c>
      <c r="D566" s="6">
        <v>-6.03</v>
      </c>
      <c r="E566" s="9">
        <f t="shared" si="16"/>
        <v>-6.072000000000001</v>
      </c>
      <c r="F566" s="6">
        <v>-3.31</v>
      </c>
      <c r="G566" s="9">
        <f t="shared" si="17"/>
        <v>-3.414</v>
      </c>
    </row>
    <row r="567" spans="1:7" ht="12.75">
      <c r="A567" s="4" t="s">
        <v>0</v>
      </c>
      <c r="B567" s="9">
        <f>468+(15/9)</f>
        <v>469.6666666666667</v>
      </c>
      <c r="C567" s="10">
        <v>55.42824154589371</v>
      </c>
      <c r="D567" s="6">
        <v>-6.08</v>
      </c>
      <c r="E567" s="9">
        <f t="shared" si="16"/>
        <v>-6.13</v>
      </c>
      <c r="F567" s="6">
        <v>-3.5</v>
      </c>
      <c r="G567" s="9">
        <f t="shared" si="17"/>
        <v>-3.492</v>
      </c>
    </row>
    <row r="568" spans="1:7" ht="12.75">
      <c r="A568" s="4" t="s">
        <v>0</v>
      </c>
      <c r="B568" s="9">
        <f>468+(17/9)</f>
        <v>469.8888888888889</v>
      </c>
      <c r="C568" s="10">
        <v>55.49338164251207</v>
      </c>
      <c r="D568" s="6">
        <v>-6.16</v>
      </c>
      <c r="E568" s="9">
        <f t="shared" si="16"/>
        <v>-6.016</v>
      </c>
      <c r="F568" s="6">
        <v>-3.55</v>
      </c>
      <c r="G568" s="9">
        <f t="shared" si="17"/>
        <v>-3.4579999999999997</v>
      </c>
    </row>
    <row r="569" spans="1:7" ht="12.75">
      <c r="A569" s="4" t="s">
        <v>0</v>
      </c>
      <c r="B569" s="9">
        <f>470+1/9</f>
        <v>470.1111111111111</v>
      </c>
      <c r="C569" s="10">
        <v>55.55852173913041</v>
      </c>
      <c r="D569" s="6">
        <v>-6.34</v>
      </c>
      <c r="E569" s="9">
        <f t="shared" si="16"/>
        <v>-5.946</v>
      </c>
      <c r="F569" s="6">
        <v>-3.7</v>
      </c>
      <c r="G569" s="9">
        <f t="shared" si="17"/>
        <v>-3.4840000000000004</v>
      </c>
    </row>
    <row r="570" spans="1:7" ht="12.75">
      <c r="A570" s="4" t="s">
        <v>0</v>
      </c>
      <c r="B570" s="9">
        <v>471</v>
      </c>
      <c r="C570" s="10">
        <v>55.81908212560385</v>
      </c>
      <c r="D570" s="6">
        <v>-5.47</v>
      </c>
      <c r="E570" s="9">
        <f t="shared" si="16"/>
        <v>-6.004</v>
      </c>
      <c r="F570" s="6">
        <v>-3.23</v>
      </c>
      <c r="G570" s="9">
        <f t="shared" si="17"/>
        <v>-3.492</v>
      </c>
    </row>
    <row r="571" spans="1:7" ht="12.75">
      <c r="A571" s="4" t="s">
        <v>0</v>
      </c>
      <c r="B571" s="9">
        <f>472+1/9</f>
        <v>472.1111111111111</v>
      </c>
      <c r="C571" s="10">
        <v>56.14478260869563</v>
      </c>
      <c r="D571" s="6">
        <v>-5.68</v>
      </c>
      <c r="E571" s="9">
        <f t="shared" si="16"/>
        <v>-5.662</v>
      </c>
      <c r="F571" s="6">
        <v>-3.44</v>
      </c>
      <c r="G571" s="9">
        <f t="shared" si="17"/>
        <v>-3.3340000000000005</v>
      </c>
    </row>
    <row r="572" spans="1:7" ht="12.75">
      <c r="A572" s="4" t="s">
        <v>0</v>
      </c>
      <c r="B572" s="9">
        <v>473</v>
      </c>
      <c r="C572" s="10">
        <v>56.405342995169065</v>
      </c>
      <c r="D572" s="6">
        <v>-6.37</v>
      </c>
      <c r="E572" s="9">
        <f t="shared" si="16"/>
        <v>-5.252</v>
      </c>
      <c r="F572" s="6">
        <v>-3.54</v>
      </c>
      <c r="G572" s="9">
        <f t="shared" si="17"/>
        <v>-3.12</v>
      </c>
    </row>
    <row r="573" spans="1:7" ht="12.75">
      <c r="A573" s="4" t="s">
        <v>0</v>
      </c>
      <c r="B573" s="9">
        <f>474+1/9</f>
        <v>474.1111111111111</v>
      </c>
      <c r="C573" s="10">
        <v>56.731043478260844</v>
      </c>
      <c r="D573" s="6">
        <v>-4.45</v>
      </c>
      <c r="E573" s="9">
        <f t="shared" si="16"/>
        <v>-5.276</v>
      </c>
      <c r="F573" s="6">
        <v>-2.76</v>
      </c>
      <c r="G573" s="9">
        <f t="shared" si="17"/>
        <v>-3.128</v>
      </c>
    </row>
    <row r="574" spans="1:7" ht="12.75">
      <c r="A574" s="4" t="s">
        <v>0</v>
      </c>
      <c r="B574" s="9">
        <v>475</v>
      </c>
      <c r="C574" s="10">
        <v>56.99160386473428</v>
      </c>
      <c r="D574" s="6">
        <v>-4.29</v>
      </c>
      <c r="E574" s="9">
        <f t="shared" si="16"/>
        <v>-5.273999999999999</v>
      </c>
      <c r="F574" s="6">
        <v>-2.63</v>
      </c>
      <c r="G574" s="9">
        <f t="shared" si="17"/>
        <v>-3.066</v>
      </c>
    </row>
    <row r="575" spans="1:7" ht="12.75">
      <c r="A575" s="4" t="s">
        <v>0</v>
      </c>
      <c r="B575" s="9">
        <f>476+1/9</f>
        <v>476.1111111111111</v>
      </c>
      <c r="C575" s="10">
        <v>57.31730434782606</v>
      </c>
      <c r="D575" s="6">
        <v>-5.59</v>
      </c>
      <c r="E575" s="9">
        <f t="shared" si="16"/>
        <v>-4.838</v>
      </c>
      <c r="F575" s="6">
        <v>-3.27</v>
      </c>
      <c r="G575" s="9">
        <f t="shared" si="17"/>
        <v>-2.9059999999999997</v>
      </c>
    </row>
    <row r="576" spans="1:7" ht="12.75">
      <c r="A576" s="4" t="s">
        <v>0</v>
      </c>
      <c r="B576" s="9">
        <v>477</v>
      </c>
      <c r="C576" s="10">
        <v>57.577864734299496</v>
      </c>
      <c r="D576" s="6">
        <v>-5.67</v>
      </c>
      <c r="E576" s="9">
        <f t="shared" si="16"/>
        <v>-4.72</v>
      </c>
      <c r="F576" s="6">
        <v>-3.13</v>
      </c>
      <c r="G576" s="9">
        <f t="shared" si="17"/>
        <v>-2.9000000000000004</v>
      </c>
    </row>
    <row r="577" spans="1:7" ht="12.75">
      <c r="A577" s="4" t="s">
        <v>0</v>
      </c>
      <c r="B577" s="9">
        <f>478+1/9</f>
        <v>478.1111111111111</v>
      </c>
      <c r="C577" s="10">
        <v>57.903565217391275</v>
      </c>
      <c r="D577" s="6">
        <v>-4.19</v>
      </c>
      <c r="E577" s="9">
        <f t="shared" si="16"/>
        <v>-5.012</v>
      </c>
      <c r="F577" s="6">
        <v>-2.74</v>
      </c>
      <c r="G577" s="9">
        <f t="shared" si="17"/>
        <v>-3.024</v>
      </c>
    </row>
    <row r="578" spans="1:7" ht="12.75">
      <c r="A578" s="4" t="s">
        <v>0</v>
      </c>
      <c r="B578" s="9">
        <v>479</v>
      </c>
      <c r="C578" s="10">
        <v>58.16412560386471</v>
      </c>
      <c r="D578" s="6">
        <v>-3.86</v>
      </c>
      <c r="E578" s="9">
        <f t="shared" si="16"/>
        <v>-5.01</v>
      </c>
      <c r="F578" s="6">
        <v>-2.73</v>
      </c>
      <c r="G578" s="9">
        <f t="shared" si="17"/>
        <v>-3.03</v>
      </c>
    </row>
    <row r="579" spans="1:7" ht="12.75">
      <c r="A579" s="4" t="s">
        <v>0</v>
      </c>
      <c r="B579" s="9">
        <f>480+1/9</f>
        <v>480.1111111111111</v>
      </c>
      <c r="C579" s="10">
        <v>58.48982608695649</v>
      </c>
      <c r="D579" s="6">
        <v>-5.75</v>
      </c>
      <c r="E579" s="9">
        <f t="shared" si="16"/>
        <v>-5.138</v>
      </c>
      <c r="F579" s="6">
        <v>-3.25</v>
      </c>
      <c r="G579" s="9">
        <f t="shared" si="17"/>
        <v>-3.0780000000000003</v>
      </c>
    </row>
    <row r="580" spans="1:7" ht="12.75">
      <c r="A580" s="4" t="s">
        <v>0</v>
      </c>
      <c r="B580" s="9">
        <v>481</v>
      </c>
      <c r="C580" s="10">
        <v>58.75038647342993</v>
      </c>
      <c r="D580" s="6">
        <v>-5.58</v>
      </c>
      <c r="E580" s="9">
        <f t="shared" si="16"/>
        <v>-5.468</v>
      </c>
      <c r="F580" s="6">
        <v>-3.3</v>
      </c>
      <c r="G580" s="9">
        <f t="shared" si="17"/>
        <v>-3.1960000000000006</v>
      </c>
    </row>
    <row r="581" spans="1:7" ht="12.75">
      <c r="A581" s="4" t="s">
        <v>0</v>
      </c>
      <c r="B581" s="9">
        <f>482+1/9</f>
        <v>482.1111111111111</v>
      </c>
      <c r="C581" s="10">
        <v>59.076086956521706</v>
      </c>
      <c r="D581" s="6">
        <v>-6.31</v>
      </c>
      <c r="E581" s="9">
        <f t="shared" si="16"/>
        <v>-5.858</v>
      </c>
      <c r="F581" s="6">
        <v>-3.37</v>
      </c>
      <c r="G581" s="9">
        <f t="shared" si="17"/>
        <v>-3.336</v>
      </c>
    </row>
    <row r="582" spans="1:7" ht="12.75">
      <c r="A582" s="4" t="s">
        <v>0</v>
      </c>
      <c r="B582" s="9">
        <v>483</v>
      </c>
      <c r="C582" s="10">
        <v>59.33664734299514</v>
      </c>
      <c r="D582" s="6">
        <v>-5.84</v>
      </c>
      <c r="E582" s="9">
        <f t="shared" si="16"/>
        <v>-5.798</v>
      </c>
      <c r="F582" s="6">
        <v>-3.33</v>
      </c>
      <c r="G582" s="9">
        <f t="shared" si="17"/>
        <v>-3.3240000000000003</v>
      </c>
    </row>
    <row r="583" spans="1:7" ht="12.75">
      <c r="A583" s="4" t="s">
        <v>0</v>
      </c>
      <c r="B583" s="9">
        <f>484+1/9</f>
        <v>484.1111111111111</v>
      </c>
      <c r="C583" s="10">
        <v>59.66234782608692</v>
      </c>
      <c r="D583" s="6">
        <v>-5.81</v>
      </c>
      <c r="E583" s="9">
        <f t="shared" si="16"/>
        <v>-5.371999999999999</v>
      </c>
      <c r="F583" s="6">
        <v>-3.43</v>
      </c>
      <c r="G583" s="9">
        <f t="shared" si="17"/>
        <v>-3.1420000000000003</v>
      </c>
    </row>
    <row r="584" spans="1:7" ht="12.75">
      <c r="A584" s="4" t="s">
        <v>0</v>
      </c>
      <c r="B584" s="9">
        <v>485</v>
      </c>
      <c r="C584" s="10">
        <v>59.92290821256036</v>
      </c>
      <c r="D584" s="6">
        <v>-5.45</v>
      </c>
      <c r="E584" s="9">
        <f t="shared" si="16"/>
        <v>-5.211999999999999</v>
      </c>
      <c r="F584" s="6">
        <v>-3.19</v>
      </c>
      <c r="G584" s="9">
        <f t="shared" si="17"/>
        <v>-3.1100000000000003</v>
      </c>
    </row>
    <row r="585" spans="1:7" ht="12.75">
      <c r="A585" s="4" t="s">
        <v>0</v>
      </c>
      <c r="B585" s="9">
        <f>486+1/9</f>
        <v>486.1111111111111</v>
      </c>
      <c r="C585" s="10">
        <v>60.24860869565214</v>
      </c>
      <c r="D585" s="6">
        <v>-3.45</v>
      </c>
      <c r="E585" s="9">
        <f t="shared" si="16"/>
        <v>-5.302</v>
      </c>
      <c r="F585" s="6">
        <v>-2.39</v>
      </c>
      <c r="G585" s="9">
        <f t="shared" si="17"/>
        <v>-3.0759999999999996</v>
      </c>
    </row>
    <row r="586" spans="1:7" ht="12.75">
      <c r="A586" s="4" t="s">
        <v>0</v>
      </c>
      <c r="B586" s="9">
        <v>487</v>
      </c>
      <c r="C586" s="10">
        <v>60.509169082125574</v>
      </c>
      <c r="D586" s="6">
        <v>-5.51</v>
      </c>
      <c r="E586" s="9">
        <f aca="true" t="shared" si="18" ref="E586:E649">AVERAGE(D584:D588)</f>
        <v>-5.37</v>
      </c>
      <c r="F586" s="6">
        <v>-3.21</v>
      </c>
      <c r="G586" s="9">
        <f aca="true" t="shared" si="19" ref="G586:G649">AVERAGE(F584:F588)</f>
        <v>-3.01</v>
      </c>
    </row>
    <row r="587" spans="1:7" ht="12.75">
      <c r="A587" s="4" t="s">
        <v>0</v>
      </c>
      <c r="B587" s="9">
        <f>488+1/9</f>
        <v>488.1111111111111</v>
      </c>
      <c r="C587" s="10">
        <v>60.83486956521735</v>
      </c>
      <c r="D587" s="6">
        <v>-6.29</v>
      </c>
      <c r="E587" s="9">
        <f t="shared" si="18"/>
        <v>-5.526</v>
      </c>
      <c r="F587" s="6">
        <v>-3.16</v>
      </c>
      <c r="G587" s="9">
        <f t="shared" si="19"/>
        <v>-3.008</v>
      </c>
    </row>
    <row r="588" spans="1:7" ht="12.75">
      <c r="A588" s="4" t="s">
        <v>0</v>
      </c>
      <c r="B588" s="9">
        <v>489</v>
      </c>
      <c r="C588" s="10">
        <v>61.128</v>
      </c>
      <c r="D588" s="6">
        <v>-6.15</v>
      </c>
      <c r="E588" s="9">
        <f t="shared" si="18"/>
        <v>-6.274000000000001</v>
      </c>
      <c r="F588" s="6">
        <v>-3.1</v>
      </c>
      <c r="G588" s="9">
        <f t="shared" si="19"/>
        <v>-3.248</v>
      </c>
    </row>
    <row r="589" spans="1:7" ht="12.75">
      <c r="A589" s="4" t="s">
        <v>0</v>
      </c>
      <c r="B589" s="9">
        <f>490+1/9</f>
        <v>490.1111111111111</v>
      </c>
      <c r="C589" s="10">
        <v>61.18511111111111</v>
      </c>
      <c r="D589" s="6">
        <v>-6.23</v>
      </c>
      <c r="E589" s="9">
        <f t="shared" si="18"/>
        <v>-6.646000000000001</v>
      </c>
      <c r="F589" s="6">
        <v>-3.18</v>
      </c>
      <c r="G589" s="9">
        <f t="shared" si="19"/>
        <v>-3.364</v>
      </c>
    </row>
    <row r="590" spans="1:7" ht="12.75">
      <c r="A590" s="4" t="s">
        <v>0</v>
      </c>
      <c r="B590" s="9">
        <v>491</v>
      </c>
      <c r="C590" s="10">
        <v>61.2308</v>
      </c>
      <c r="D590" s="6">
        <v>-7.19</v>
      </c>
      <c r="E590" s="9">
        <f t="shared" si="18"/>
        <v>-6.63</v>
      </c>
      <c r="F590" s="6">
        <v>-3.59</v>
      </c>
      <c r="G590" s="9">
        <f t="shared" si="19"/>
        <v>-3.37</v>
      </c>
    </row>
    <row r="591" spans="1:7" ht="12.75">
      <c r="A591" s="4" t="s">
        <v>0</v>
      </c>
      <c r="B591" s="9">
        <f>492+1/9</f>
        <v>492.1111111111111</v>
      </c>
      <c r="C591" s="10">
        <v>61.287911111111114</v>
      </c>
      <c r="D591" s="6">
        <v>-7.37</v>
      </c>
      <c r="E591" s="9">
        <f t="shared" si="18"/>
        <v>-6.716000000000001</v>
      </c>
      <c r="F591" s="6">
        <v>-3.79</v>
      </c>
      <c r="G591" s="9">
        <f t="shared" si="19"/>
        <v>-3.4939999999999998</v>
      </c>
    </row>
    <row r="592" spans="1:7" ht="12.75">
      <c r="A592" s="4" t="s">
        <v>0</v>
      </c>
      <c r="B592" s="9">
        <v>493</v>
      </c>
      <c r="C592" s="10">
        <v>61.333600000000004</v>
      </c>
      <c r="D592" s="6">
        <v>-6.21</v>
      </c>
      <c r="E592" s="9">
        <f t="shared" si="18"/>
        <v>-6.968000000000001</v>
      </c>
      <c r="F592" s="6">
        <v>-3.19</v>
      </c>
      <c r="G592" s="9">
        <f t="shared" si="19"/>
        <v>-3.6079999999999997</v>
      </c>
    </row>
    <row r="593" spans="1:7" ht="12.75">
      <c r="A593" s="4" t="s">
        <v>0</v>
      </c>
      <c r="B593" s="9">
        <f>494+1/9</f>
        <v>494.1111111111111</v>
      </c>
      <c r="C593" s="10">
        <v>61.390711111111116</v>
      </c>
      <c r="D593" s="6">
        <v>-6.58</v>
      </c>
      <c r="E593" s="9">
        <f t="shared" si="18"/>
        <v>-7</v>
      </c>
      <c r="F593" s="6">
        <v>-3.72</v>
      </c>
      <c r="G593" s="9">
        <f t="shared" si="19"/>
        <v>-3.6</v>
      </c>
    </row>
    <row r="594" spans="1:7" ht="12.75">
      <c r="A594" s="4" t="s">
        <v>0</v>
      </c>
      <c r="B594" s="9">
        <v>495</v>
      </c>
      <c r="C594" s="10">
        <v>61.436400000000006</v>
      </c>
      <c r="D594" s="6">
        <v>-7.49</v>
      </c>
      <c r="E594" s="9">
        <f t="shared" si="18"/>
        <v>-7.0680000000000005</v>
      </c>
      <c r="F594" s="6">
        <v>-3.75</v>
      </c>
      <c r="G594" s="9">
        <f t="shared" si="19"/>
        <v>-3.6060000000000003</v>
      </c>
    </row>
    <row r="595" spans="1:7" ht="12.75">
      <c r="A595" s="4" t="s">
        <v>0</v>
      </c>
      <c r="B595" s="9">
        <f>496+1/9</f>
        <v>496.1111111111111</v>
      </c>
      <c r="C595" s="10">
        <v>61.49351111111112</v>
      </c>
      <c r="D595" s="6">
        <v>-7.35</v>
      </c>
      <c r="E595" s="9">
        <f t="shared" si="18"/>
        <v>-7.288000000000001</v>
      </c>
      <c r="F595" s="6">
        <v>-3.55</v>
      </c>
      <c r="G595" s="9">
        <f t="shared" si="19"/>
        <v>-3.7119999999999997</v>
      </c>
    </row>
    <row r="596" spans="1:7" ht="12.75">
      <c r="A596" s="4" t="s">
        <v>0</v>
      </c>
      <c r="B596" s="9">
        <v>497</v>
      </c>
      <c r="C596" s="10">
        <v>61.53920000000001</v>
      </c>
      <c r="D596" s="6">
        <v>-7.71</v>
      </c>
      <c r="E596" s="9">
        <f t="shared" si="18"/>
        <v>-7.49</v>
      </c>
      <c r="F596" s="6">
        <v>-3.82</v>
      </c>
      <c r="G596" s="9">
        <f t="shared" si="19"/>
        <v>-3.724</v>
      </c>
    </row>
    <row r="597" spans="1:7" ht="12.75">
      <c r="A597" s="4" t="s">
        <v>0</v>
      </c>
      <c r="B597" s="9">
        <f>498+1/9</f>
        <v>498.1111111111111</v>
      </c>
      <c r="C597" s="10">
        <v>61.59631111111112</v>
      </c>
      <c r="D597" s="6">
        <v>-7.31</v>
      </c>
      <c r="E597" s="9">
        <f t="shared" si="18"/>
        <v>-7.541999999999999</v>
      </c>
      <c r="F597" s="6">
        <v>-3.72</v>
      </c>
      <c r="G597" s="9">
        <f t="shared" si="19"/>
        <v>-3.7640000000000002</v>
      </c>
    </row>
    <row r="598" spans="1:7" ht="12.75">
      <c r="A598" s="4" t="s">
        <v>0</v>
      </c>
      <c r="B598" s="9">
        <v>499</v>
      </c>
      <c r="C598" s="10">
        <v>61.64200000000001</v>
      </c>
      <c r="D598" s="6">
        <v>-7.59</v>
      </c>
      <c r="E598" s="9">
        <f t="shared" si="18"/>
        <v>-7.43</v>
      </c>
      <c r="F598" s="6">
        <v>-3.78</v>
      </c>
      <c r="G598" s="9">
        <f t="shared" si="19"/>
        <v>-3.752</v>
      </c>
    </row>
    <row r="599" spans="1:7" ht="12.75">
      <c r="A599" s="4" t="s">
        <v>0</v>
      </c>
      <c r="B599" s="9">
        <f>500+1/9</f>
        <v>500.1111111111111</v>
      </c>
      <c r="C599" s="10">
        <v>61.69911111111112</v>
      </c>
      <c r="D599" s="6">
        <v>-7.75</v>
      </c>
      <c r="E599" s="9">
        <f t="shared" si="18"/>
        <v>-7.244</v>
      </c>
      <c r="F599" s="6">
        <v>-3.95</v>
      </c>
      <c r="G599" s="9">
        <f t="shared" si="19"/>
        <v>-3.6700000000000004</v>
      </c>
    </row>
    <row r="600" spans="1:7" ht="12.75">
      <c r="A600" s="4" t="s">
        <v>0</v>
      </c>
      <c r="B600" s="9">
        <v>501</v>
      </c>
      <c r="C600" s="10">
        <v>61.74480000000001</v>
      </c>
      <c r="D600" s="6">
        <v>-6.79</v>
      </c>
      <c r="E600" s="9">
        <f t="shared" si="18"/>
        <v>-7.328</v>
      </c>
      <c r="F600" s="6">
        <v>-3.49</v>
      </c>
      <c r="G600" s="9">
        <f t="shared" si="19"/>
        <v>-3.6660000000000004</v>
      </c>
    </row>
    <row r="601" spans="1:7" ht="12.75">
      <c r="A601" s="4" t="s">
        <v>0</v>
      </c>
      <c r="B601" s="9">
        <f>502+1/9</f>
        <v>502.1111111111111</v>
      </c>
      <c r="C601" s="10">
        <v>61.801911111111124</v>
      </c>
      <c r="D601" s="6">
        <v>-6.78</v>
      </c>
      <c r="E601" s="9">
        <f t="shared" si="18"/>
        <v>-7.32</v>
      </c>
      <c r="F601" s="6">
        <v>-3.41</v>
      </c>
      <c r="G601" s="9">
        <f t="shared" si="19"/>
        <v>-3.604</v>
      </c>
    </row>
    <row r="602" spans="1:7" ht="12.75">
      <c r="A602" s="4" t="s">
        <v>0</v>
      </c>
      <c r="B602" s="9">
        <v>503</v>
      </c>
      <c r="C602" s="10">
        <v>61.847600000000014</v>
      </c>
      <c r="D602" s="6">
        <v>-7.73</v>
      </c>
      <c r="E602" s="9">
        <f t="shared" si="18"/>
        <v>-7.182</v>
      </c>
      <c r="F602" s="6">
        <v>-3.7</v>
      </c>
      <c r="G602" s="9">
        <f t="shared" si="19"/>
        <v>-3.5120000000000005</v>
      </c>
    </row>
    <row r="603" spans="1:7" ht="12.75">
      <c r="A603" s="4" t="s">
        <v>0</v>
      </c>
      <c r="B603" s="9">
        <f>504+1/9</f>
        <v>504.1111111111111</v>
      </c>
      <c r="C603" s="10">
        <v>61.904711111111126</v>
      </c>
      <c r="D603" s="6">
        <v>-7.55</v>
      </c>
      <c r="E603" s="9">
        <f t="shared" si="18"/>
        <v>-7.236</v>
      </c>
      <c r="F603" s="6">
        <v>-3.47</v>
      </c>
      <c r="G603" s="9">
        <f t="shared" si="19"/>
        <v>-3.498</v>
      </c>
    </row>
    <row r="604" spans="1:7" ht="12.75">
      <c r="A604" s="4" t="s">
        <v>0</v>
      </c>
      <c r="B604" s="9">
        <v>505</v>
      </c>
      <c r="C604" s="10">
        <v>61.950400000000016</v>
      </c>
      <c r="D604" s="6">
        <v>-7.06</v>
      </c>
      <c r="E604" s="9">
        <f t="shared" si="18"/>
        <v>-7.312</v>
      </c>
      <c r="F604" s="6">
        <v>-3.49</v>
      </c>
      <c r="G604" s="9">
        <f t="shared" si="19"/>
        <v>-3.4859999999999998</v>
      </c>
    </row>
    <row r="605" spans="1:7" ht="12.75">
      <c r="A605" s="4" t="s">
        <v>0</v>
      </c>
      <c r="B605" s="9">
        <f>506+1/9</f>
        <v>506.1111111111111</v>
      </c>
      <c r="C605" s="10">
        <v>62.00751111111113</v>
      </c>
      <c r="D605" s="6">
        <v>-7.06</v>
      </c>
      <c r="E605" s="9">
        <f t="shared" si="18"/>
        <v>-7.318</v>
      </c>
      <c r="F605" s="6">
        <v>-3.42</v>
      </c>
      <c r="G605" s="9">
        <f t="shared" si="19"/>
        <v>-3.478</v>
      </c>
    </row>
    <row r="606" spans="1:7" ht="12.75">
      <c r="A606" s="4" t="s">
        <v>0</v>
      </c>
      <c r="B606" s="9">
        <v>507</v>
      </c>
      <c r="C606" s="10">
        <v>62.05320000000002</v>
      </c>
      <c r="D606" s="6">
        <v>-7.16</v>
      </c>
      <c r="E606" s="9">
        <f t="shared" si="18"/>
        <v>-7.298</v>
      </c>
      <c r="F606" s="6">
        <v>-3.35</v>
      </c>
      <c r="G606" s="9">
        <f t="shared" si="19"/>
        <v>-3.518</v>
      </c>
    </row>
    <row r="607" spans="1:7" ht="12.75">
      <c r="A607" s="4" t="s">
        <v>0</v>
      </c>
      <c r="B607" s="9">
        <f>508+1/9</f>
        <v>508.1111111111111</v>
      </c>
      <c r="C607" s="10">
        <v>62.11031111111113</v>
      </c>
      <c r="D607" s="6">
        <v>-7.76</v>
      </c>
      <c r="E607" s="9">
        <f t="shared" si="18"/>
        <v>-7.461999999999999</v>
      </c>
      <c r="F607" s="6">
        <v>-3.66</v>
      </c>
      <c r="G607" s="9">
        <f t="shared" si="19"/>
        <v>-3.5740000000000003</v>
      </c>
    </row>
    <row r="608" spans="1:7" ht="12.75">
      <c r="A608" s="4" t="s">
        <v>0</v>
      </c>
      <c r="B608" s="9">
        <v>509</v>
      </c>
      <c r="C608" s="10">
        <v>62.15600000000002</v>
      </c>
      <c r="D608" s="6">
        <v>-7.45</v>
      </c>
      <c r="E608" s="9">
        <f t="shared" si="18"/>
        <v>-7.686</v>
      </c>
      <c r="F608" s="6">
        <v>-3.67</v>
      </c>
      <c r="G608" s="9">
        <f t="shared" si="19"/>
        <v>-3.628</v>
      </c>
    </row>
    <row r="609" spans="1:7" ht="12.75">
      <c r="A609" s="4" t="s">
        <v>0</v>
      </c>
      <c r="B609" s="9">
        <f>510+1/9</f>
        <v>510.1111111111111</v>
      </c>
      <c r="C609" s="10">
        <v>62.21311111111113</v>
      </c>
      <c r="D609" s="6">
        <v>-7.88</v>
      </c>
      <c r="E609" s="9">
        <f t="shared" si="18"/>
        <v>-7.684</v>
      </c>
      <c r="F609" s="6">
        <v>-3.77</v>
      </c>
      <c r="G609" s="9">
        <f t="shared" si="19"/>
        <v>-3.622</v>
      </c>
    </row>
    <row r="610" spans="1:7" ht="12.75">
      <c r="A610" s="4" t="s">
        <v>0</v>
      </c>
      <c r="B610" s="9">
        <v>511</v>
      </c>
      <c r="C610" s="10">
        <v>62.25880000000002</v>
      </c>
      <c r="D610" s="6">
        <v>-8.18</v>
      </c>
      <c r="E610" s="9">
        <f t="shared" si="18"/>
        <v>-7.645999999999999</v>
      </c>
      <c r="F610" s="6">
        <v>-3.69</v>
      </c>
      <c r="G610" s="9">
        <f t="shared" si="19"/>
        <v>-3.598</v>
      </c>
    </row>
    <row r="611" spans="1:7" ht="12.75">
      <c r="A611" s="4" t="s">
        <v>0</v>
      </c>
      <c r="B611" s="9">
        <f>512+1/9</f>
        <v>512.1111111111111</v>
      </c>
      <c r="C611" s="10">
        <v>62.315911111111134</v>
      </c>
      <c r="D611" s="6">
        <v>-7.15</v>
      </c>
      <c r="E611" s="9">
        <f t="shared" si="18"/>
        <v>-7.676</v>
      </c>
      <c r="F611" s="6">
        <v>-3.32</v>
      </c>
      <c r="G611" s="9">
        <f t="shared" si="19"/>
        <v>-3.5480000000000005</v>
      </c>
    </row>
    <row r="612" spans="1:7" ht="12.75">
      <c r="A612" s="4" t="s">
        <v>0</v>
      </c>
      <c r="B612" s="9">
        <v>513</v>
      </c>
      <c r="C612" s="10">
        <v>62.361600000000024</v>
      </c>
      <c r="D612" s="6">
        <v>-7.57</v>
      </c>
      <c r="E612" s="9">
        <f t="shared" si="18"/>
        <v>-7.752</v>
      </c>
      <c r="F612" s="6">
        <v>-3.54</v>
      </c>
      <c r="G612" s="9">
        <f t="shared" si="19"/>
        <v>-3.5380000000000003</v>
      </c>
    </row>
    <row r="613" spans="1:7" ht="12.75">
      <c r="A613" s="4" t="s">
        <v>0</v>
      </c>
      <c r="B613" s="9">
        <f>514+1/9</f>
        <v>514.1111111111111</v>
      </c>
      <c r="C613" s="10">
        <v>62.418711111111136</v>
      </c>
      <c r="D613" s="6">
        <v>-7.6</v>
      </c>
      <c r="E613" s="9">
        <f t="shared" si="18"/>
        <v>-7.544</v>
      </c>
      <c r="F613" s="6">
        <v>-3.42</v>
      </c>
      <c r="G613" s="9">
        <f t="shared" si="19"/>
        <v>-3.442</v>
      </c>
    </row>
    <row r="614" spans="1:7" ht="12.75">
      <c r="A614" s="4" t="s">
        <v>0</v>
      </c>
      <c r="B614" s="9">
        <v>515</v>
      </c>
      <c r="C614" s="10">
        <v>62.464400000000026</v>
      </c>
      <c r="D614" s="6">
        <v>-8.26</v>
      </c>
      <c r="E614" s="9">
        <f t="shared" si="18"/>
        <v>-7.702</v>
      </c>
      <c r="F614" s="6">
        <v>-3.72</v>
      </c>
      <c r="G614" s="9">
        <f t="shared" si="19"/>
        <v>-3.498</v>
      </c>
    </row>
    <row r="615" spans="1:7" ht="12.75">
      <c r="A615" s="4" t="s">
        <v>0</v>
      </c>
      <c r="B615" s="9">
        <f>516+1/9</f>
        <v>516.1111111111111</v>
      </c>
      <c r="C615" s="10">
        <v>62.52151111111114</v>
      </c>
      <c r="D615" s="6">
        <v>-7.14</v>
      </c>
      <c r="E615" s="9">
        <f t="shared" si="18"/>
        <v>-7.856</v>
      </c>
      <c r="F615" s="6">
        <v>-3.21</v>
      </c>
      <c r="G615" s="9">
        <f t="shared" si="19"/>
        <v>-3.564</v>
      </c>
    </row>
    <row r="616" spans="1:7" ht="12.75">
      <c r="A616" s="4" t="s">
        <v>0</v>
      </c>
      <c r="B616" s="9">
        <v>517</v>
      </c>
      <c r="C616" s="10">
        <v>62.56720000000003</v>
      </c>
      <c r="D616" s="6">
        <v>-7.94</v>
      </c>
      <c r="E616" s="9">
        <f t="shared" si="18"/>
        <v>-7.946000000000001</v>
      </c>
      <c r="F616" s="6">
        <v>-3.6</v>
      </c>
      <c r="G616" s="9">
        <f t="shared" si="19"/>
        <v>-3.6399999999999997</v>
      </c>
    </row>
    <row r="617" spans="1:7" ht="12.75">
      <c r="A617" s="4" t="s">
        <v>0</v>
      </c>
      <c r="B617" s="9">
        <f>518+1/9</f>
        <v>518.1111111111111</v>
      </c>
      <c r="C617" s="10">
        <v>62.62431111111114</v>
      </c>
      <c r="D617" s="6">
        <v>-8.34</v>
      </c>
      <c r="E617" s="9">
        <f t="shared" si="18"/>
        <v>-7.852000000000001</v>
      </c>
      <c r="F617" s="6">
        <v>-3.87</v>
      </c>
      <c r="G617" s="9">
        <f t="shared" si="19"/>
        <v>-3.5780000000000003</v>
      </c>
    </row>
    <row r="618" spans="1:7" ht="12.75">
      <c r="A618" s="4" t="s">
        <v>0</v>
      </c>
      <c r="B618" s="9">
        <v>519</v>
      </c>
      <c r="C618" s="10">
        <v>62.67</v>
      </c>
      <c r="D618" s="6">
        <v>-8.05</v>
      </c>
      <c r="E618" s="9">
        <f t="shared" si="18"/>
        <v>-8.128</v>
      </c>
      <c r="F618" s="6">
        <v>-3.8</v>
      </c>
      <c r="G618" s="9">
        <f t="shared" si="19"/>
        <v>-3.6879999999999997</v>
      </c>
    </row>
    <row r="619" spans="1:7" ht="12.75">
      <c r="A619" s="4" t="s">
        <v>0</v>
      </c>
      <c r="B619" s="9">
        <f>520+1/9</f>
        <v>520.1111111111111</v>
      </c>
      <c r="C619" s="10">
        <v>62.72711111111114</v>
      </c>
      <c r="D619" s="6">
        <v>-7.79</v>
      </c>
      <c r="E619" s="9">
        <f t="shared" si="18"/>
        <v>-8.24</v>
      </c>
      <c r="F619" s="6">
        <v>-3.41</v>
      </c>
      <c r="G619" s="9">
        <f t="shared" si="19"/>
        <v>-3.754</v>
      </c>
    </row>
    <row r="620" spans="1:7" ht="12.75">
      <c r="A620" s="4" t="s">
        <v>0</v>
      </c>
      <c r="B620" s="9">
        <v>521</v>
      </c>
      <c r="C620" s="10">
        <v>62.77280000000003</v>
      </c>
      <c r="D620" s="6">
        <v>-8.52</v>
      </c>
      <c r="E620" s="9">
        <f t="shared" si="18"/>
        <v>-8.328</v>
      </c>
      <c r="F620" s="6">
        <v>-3.76</v>
      </c>
      <c r="G620" s="9">
        <f t="shared" si="19"/>
        <v>-3.754</v>
      </c>
    </row>
    <row r="621" spans="1:7" ht="12.75">
      <c r="A621" s="4" t="s">
        <v>0</v>
      </c>
      <c r="B621" s="9">
        <f>522+1/9</f>
        <v>522.1111111111111</v>
      </c>
      <c r="C621" s="10">
        <v>62.829911111111144</v>
      </c>
      <c r="D621" s="6">
        <v>-8.5</v>
      </c>
      <c r="E621" s="9">
        <f t="shared" si="18"/>
        <v>-8.443999999999999</v>
      </c>
      <c r="F621" s="6">
        <v>-3.93</v>
      </c>
      <c r="G621" s="9">
        <f t="shared" si="19"/>
        <v>-3.7599999999999993</v>
      </c>
    </row>
    <row r="622" spans="1:7" ht="12.75">
      <c r="A622" s="4" t="s">
        <v>0</v>
      </c>
      <c r="B622" s="9">
        <v>523</v>
      </c>
      <c r="C622" s="10">
        <v>62.875600000000034</v>
      </c>
      <c r="D622" s="6">
        <v>-8.78</v>
      </c>
      <c r="E622" s="9">
        <f t="shared" si="18"/>
        <v>-8.448</v>
      </c>
      <c r="F622" s="6">
        <v>-3.87</v>
      </c>
      <c r="G622" s="9">
        <f t="shared" si="19"/>
        <v>-3.7659999999999996</v>
      </c>
    </row>
    <row r="623" spans="1:7" ht="12.75">
      <c r="A623" s="4" t="s">
        <v>0</v>
      </c>
      <c r="B623" s="9">
        <f>524+1/9</f>
        <v>524.1111111111111</v>
      </c>
      <c r="C623" s="10">
        <v>62.932711111111146</v>
      </c>
      <c r="D623" s="6">
        <v>-8.63</v>
      </c>
      <c r="E623" s="9">
        <f t="shared" si="18"/>
        <v>-8.370000000000001</v>
      </c>
      <c r="F623" s="6">
        <v>-3.83</v>
      </c>
      <c r="G623" s="9">
        <f t="shared" si="19"/>
        <v>-3.7920000000000003</v>
      </c>
    </row>
    <row r="624" spans="1:7" ht="12.75">
      <c r="A624" s="4" t="s">
        <v>0</v>
      </c>
      <c r="B624" s="9">
        <v>525</v>
      </c>
      <c r="C624" s="10">
        <v>62.978400000000036</v>
      </c>
      <c r="D624" s="6">
        <v>-7.81</v>
      </c>
      <c r="E624" s="9">
        <f t="shared" si="18"/>
        <v>-8.186</v>
      </c>
      <c r="F624" s="6">
        <v>-3.44</v>
      </c>
      <c r="G624" s="9">
        <f t="shared" si="19"/>
        <v>-3.684</v>
      </c>
    </row>
    <row r="625" spans="1:7" ht="12.75">
      <c r="A625" s="4" t="s">
        <v>0</v>
      </c>
      <c r="B625" s="9">
        <f>526+1/9</f>
        <v>526.1111111111111</v>
      </c>
      <c r="C625" s="10">
        <v>63.03551111111115</v>
      </c>
      <c r="D625" s="6">
        <v>-8.13</v>
      </c>
      <c r="E625" s="9">
        <f t="shared" si="18"/>
        <v>-7.944</v>
      </c>
      <c r="F625" s="6">
        <v>-3.89</v>
      </c>
      <c r="G625" s="9">
        <f t="shared" si="19"/>
        <v>-3.654</v>
      </c>
    </row>
    <row r="626" spans="1:7" ht="12.75">
      <c r="A626" s="4" t="s">
        <v>0</v>
      </c>
      <c r="B626" s="9">
        <v>527</v>
      </c>
      <c r="C626" s="10">
        <v>63.08120000000004</v>
      </c>
      <c r="D626" s="6">
        <v>-7.58</v>
      </c>
      <c r="E626" s="9">
        <f t="shared" si="18"/>
        <v>-7.786000000000001</v>
      </c>
      <c r="F626" s="6">
        <v>-3.39</v>
      </c>
      <c r="G626" s="9">
        <f t="shared" si="19"/>
        <v>-3.5660000000000003</v>
      </c>
    </row>
    <row r="627" spans="1:7" ht="12.75">
      <c r="A627" s="4" t="s">
        <v>0</v>
      </c>
      <c r="B627" s="9">
        <f>528+1/9</f>
        <v>528.1111111111111</v>
      </c>
      <c r="C627" s="10">
        <v>63.13831111111115</v>
      </c>
      <c r="D627" s="6">
        <v>-7.57</v>
      </c>
      <c r="E627" s="9">
        <f t="shared" si="18"/>
        <v>-7.638</v>
      </c>
      <c r="F627" s="6">
        <v>-3.72</v>
      </c>
      <c r="G627" s="9">
        <f t="shared" si="19"/>
        <v>-3.5480000000000005</v>
      </c>
    </row>
    <row r="628" spans="1:7" ht="12.75">
      <c r="A628" s="4" t="s">
        <v>0</v>
      </c>
      <c r="B628" s="9">
        <v>529</v>
      </c>
      <c r="C628" s="10">
        <v>63.184</v>
      </c>
      <c r="D628" s="6">
        <v>-7.84</v>
      </c>
      <c r="E628" s="9">
        <f t="shared" si="18"/>
        <v>-7.518000000000001</v>
      </c>
      <c r="F628" s="6">
        <v>-3.39</v>
      </c>
      <c r="G628" s="9">
        <f t="shared" si="19"/>
        <v>-3.396</v>
      </c>
    </row>
    <row r="629" spans="1:7" ht="12.75">
      <c r="A629" s="4" t="s">
        <v>0</v>
      </c>
      <c r="B629" s="9">
        <f>530+1/9</f>
        <v>530.1111111111111</v>
      </c>
      <c r="C629" s="10">
        <v>63.25357912457912</v>
      </c>
      <c r="D629" s="6">
        <v>-7.07</v>
      </c>
      <c r="E629" s="9">
        <f t="shared" si="18"/>
        <v>-7.574000000000001</v>
      </c>
      <c r="F629" s="6">
        <v>-3.35</v>
      </c>
      <c r="G629" s="9">
        <f t="shared" si="19"/>
        <v>-3.442</v>
      </c>
    </row>
    <row r="630" spans="1:7" ht="12.75">
      <c r="A630" s="4" t="s">
        <v>0</v>
      </c>
      <c r="B630" s="9">
        <v>531</v>
      </c>
      <c r="C630" s="10">
        <v>63.30924242424242</v>
      </c>
      <c r="D630" s="6">
        <v>-7.53</v>
      </c>
      <c r="E630" s="9">
        <f t="shared" si="18"/>
        <v>-7.566</v>
      </c>
      <c r="F630" s="6">
        <v>-3.13</v>
      </c>
      <c r="G630" s="9">
        <f t="shared" si="19"/>
        <v>-3.3320000000000007</v>
      </c>
    </row>
    <row r="631" spans="1:7" ht="12.75">
      <c r="A631" s="4" t="s">
        <v>0</v>
      </c>
      <c r="B631" s="9">
        <f>532+1/9</f>
        <v>532.1111111111111</v>
      </c>
      <c r="C631" s="10">
        <v>63.37882154882154</v>
      </c>
      <c r="D631" s="6">
        <v>-7.86</v>
      </c>
      <c r="E631" s="9">
        <f t="shared" si="18"/>
        <v>-7.5840000000000005</v>
      </c>
      <c r="F631" s="6">
        <v>-3.62</v>
      </c>
      <c r="G631" s="9">
        <f t="shared" si="19"/>
        <v>-3.3900000000000006</v>
      </c>
    </row>
    <row r="632" spans="1:7" ht="12.75">
      <c r="A632" s="4" t="s">
        <v>0</v>
      </c>
      <c r="B632" s="9">
        <v>533</v>
      </c>
      <c r="C632" s="10">
        <v>63.43448484848484</v>
      </c>
      <c r="D632" s="6">
        <v>-7.53</v>
      </c>
      <c r="E632" s="9">
        <f t="shared" si="18"/>
        <v>-7.682</v>
      </c>
      <c r="F632" s="6">
        <v>-3.17</v>
      </c>
      <c r="G632" s="9">
        <f t="shared" si="19"/>
        <v>-3.396</v>
      </c>
    </row>
    <row r="633" spans="1:7" ht="12.75">
      <c r="A633" s="4" t="s">
        <v>0</v>
      </c>
      <c r="B633" s="9">
        <f>534+1/9</f>
        <v>534.1111111111111</v>
      </c>
      <c r="C633" s="10">
        <v>63.504063973063964</v>
      </c>
      <c r="D633" s="6">
        <v>-7.93</v>
      </c>
      <c r="E633" s="9">
        <f t="shared" si="18"/>
        <v>-7.853999999999999</v>
      </c>
      <c r="F633" s="6">
        <v>-3.68</v>
      </c>
      <c r="G633" s="9">
        <f t="shared" si="19"/>
        <v>-3.572</v>
      </c>
    </row>
    <row r="634" spans="1:7" ht="12.75">
      <c r="A634" s="4" t="s">
        <v>0</v>
      </c>
      <c r="B634" s="9">
        <v>535</v>
      </c>
      <c r="C634" s="10">
        <v>63.559727272727265</v>
      </c>
      <c r="D634" s="6">
        <v>-7.56</v>
      </c>
      <c r="E634" s="9">
        <f t="shared" si="18"/>
        <v>-8.064</v>
      </c>
      <c r="F634" s="6">
        <v>-3.38</v>
      </c>
      <c r="G634" s="9">
        <f t="shared" si="19"/>
        <v>-3.63</v>
      </c>
    </row>
    <row r="635" spans="1:7" ht="12.75">
      <c r="A635" s="4" t="s">
        <v>0</v>
      </c>
      <c r="B635" s="9">
        <f>536+1/9</f>
        <v>536.1111111111111</v>
      </c>
      <c r="C635" s="10">
        <v>63.62930639730639</v>
      </c>
      <c r="D635" s="6">
        <v>-8.39</v>
      </c>
      <c r="E635" s="9">
        <f t="shared" si="18"/>
        <v>-8.342</v>
      </c>
      <c r="F635" s="6">
        <v>-4.01</v>
      </c>
      <c r="G635" s="9">
        <f t="shared" si="19"/>
        <v>-3.8480000000000003</v>
      </c>
    </row>
    <row r="636" spans="1:7" ht="12.75">
      <c r="A636" s="4" t="s">
        <v>0</v>
      </c>
      <c r="B636" s="9">
        <v>537</v>
      </c>
      <c r="C636" s="10">
        <v>63.68496969696969</v>
      </c>
      <c r="D636" s="6">
        <v>-8.91</v>
      </c>
      <c r="E636" s="9">
        <f t="shared" si="18"/>
        <v>-8.418000000000001</v>
      </c>
      <c r="F636" s="6">
        <v>-3.91</v>
      </c>
      <c r="G636" s="9">
        <f t="shared" si="19"/>
        <v>-3.8660000000000005</v>
      </c>
    </row>
    <row r="637" spans="1:7" ht="12.75">
      <c r="A637" s="4" t="s">
        <v>0</v>
      </c>
      <c r="B637" s="9">
        <f>538+1/9</f>
        <v>538.1111111111111</v>
      </c>
      <c r="C637" s="10">
        <v>63.75454882154881</v>
      </c>
      <c r="D637" s="6">
        <v>-8.92</v>
      </c>
      <c r="E637" s="9">
        <f t="shared" si="18"/>
        <v>-8.628</v>
      </c>
      <c r="F637" s="6">
        <v>-4.26</v>
      </c>
      <c r="G637" s="9">
        <f t="shared" si="19"/>
        <v>-4.096</v>
      </c>
    </row>
    <row r="638" spans="1:7" ht="12.75">
      <c r="A638" s="4" t="s">
        <v>0</v>
      </c>
      <c r="B638" s="9">
        <v>539</v>
      </c>
      <c r="C638" s="10">
        <v>63.81021212121211</v>
      </c>
      <c r="D638" s="6">
        <v>-8.31</v>
      </c>
      <c r="E638" s="9">
        <f t="shared" si="18"/>
        <v>-8.666</v>
      </c>
      <c r="F638" s="6">
        <v>-3.77</v>
      </c>
      <c r="G638" s="9">
        <f t="shared" si="19"/>
        <v>-4.076</v>
      </c>
    </row>
    <row r="639" spans="1:7" ht="12.75">
      <c r="A639" s="4" t="s">
        <v>0</v>
      </c>
      <c r="B639" s="9">
        <f>540+1/9</f>
        <v>540.1111111111111</v>
      </c>
      <c r="C639" s="10">
        <v>63.87979124579123</v>
      </c>
      <c r="D639" s="6">
        <v>-8.61</v>
      </c>
      <c r="E639" s="9">
        <f t="shared" si="18"/>
        <v>-8.610000000000001</v>
      </c>
      <c r="F639" s="6">
        <v>-4.53</v>
      </c>
      <c r="G639" s="9">
        <f t="shared" si="19"/>
        <v>-4.109999999999999</v>
      </c>
    </row>
    <row r="640" spans="1:7" ht="12.75">
      <c r="A640" s="4" t="s">
        <v>0</v>
      </c>
      <c r="B640" s="9">
        <v>541</v>
      </c>
      <c r="C640" s="10">
        <v>63.93545454545453</v>
      </c>
      <c r="D640" s="6">
        <v>-8.58</v>
      </c>
      <c r="E640" s="9">
        <f t="shared" si="18"/>
        <v>-8.642</v>
      </c>
      <c r="F640" s="6">
        <v>-3.91</v>
      </c>
      <c r="G640" s="9">
        <f t="shared" si="19"/>
        <v>-4.069999999999999</v>
      </c>
    </row>
    <row r="641" spans="1:7" ht="12.75">
      <c r="A641" s="4" t="s">
        <v>0</v>
      </c>
      <c r="B641" s="9">
        <f>542+1/9</f>
        <v>542.1111111111111</v>
      </c>
      <c r="C641" s="10">
        <v>64.00503367003365</v>
      </c>
      <c r="D641" s="6">
        <v>-8.63</v>
      </c>
      <c r="E641" s="9">
        <f t="shared" si="18"/>
        <v>-8.782</v>
      </c>
      <c r="F641" s="6">
        <v>-4.08</v>
      </c>
      <c r="G641" s="9">
        <f t="shared" si="19"/>
        <v>-4.140000000000001</v>
      </c>
    </row>
    <row r="642" spans="1:7" ht="12.75">
      <c r="A642" s="4" t="s">
        <v>0</v>
      </c>
      <c r="B642" s="9">
        <v>543</v>
      </c>
      <c r="C642" s="10">
        <v>64.06069696969695</v>
      </c>
      <c r="D642" s="6">
        <v>-9.08</v>
      </c>
      <c r="E642" s="9">
        <f t="shared" si="18"/>
        <v>-8.931999999999999</v>
      </c>
      <c r="F642" s="6">
        <v>-4.06</v>
      </c>
      <c r="G642" s="9">
        <f t="shared" si="19"/>
        <v>-4.038</v>
      </c>
    </row>
    <row r="643" spans="1:7" ht="12.75">
      <c r="A643" s="4" t="s">
        <v>0</v>
      </c>
      <c r="B643" s="9">
        <f>544+1/9</f>
        <v>544.1111111111111</v>
      </c>
      <c r="C643" s="10">
        <v>64.13027609427607</v>
      </c>
      <c r="D643" s="6">
        <v>-9.01</v>
      </c>
      <c r="E643" s="9">
        <f t="shared" si="18"/>
        <v>-9.05</v>
      </c>
      <c r="F643" s="6">
        <v>-4.12</v>
      </c>
      <c r="G643" s="9">
        <f t="shared" si="19"/>
        <v>-4.104000000000001</v>
      </c>
    </row>
    <row r="644" spans="1:7" ht="12.75">
      <c r="A644" s="4" t="s">
        <v>0</v>
      </c>
      <c r="B644" s="9">
        <v>545</v>
      </c>
      <c r="C644" s="10">
        <v>64.18593939393936</v>
      </c>
      <c r="D644" s="6">
        <v>-9.36</v>
      </c>
      <c r="E644" s="9">
        <f t="shared" si="18"/>
        <v>-8.963999999999999</v>
      </c>
      <c r="F644" s="6">
        <v>-4.02</v>
      </c>
      <c r="G644" s="9">
        <f t="shared" si="19"/>
        <v>-3.9899999999999993</v>
      </c>
    </row>
    <row r="645" spans="1:7" ht="12.75">
      <c r="A645" s="4" t="s">
        <v>0</v>
      </c>
      <c r="B645" s="9">
        <f>546+1/9</f>
        <v>546.1111111111111</v>
      </c>
      <c r="C645" s="10">
        <v>64.25551851851849</v>
      </c>
      <c r="D645" s="6">
        <v>-9.17</v>
      </c>
      <c r="E645" s="9">
        <f t="shared" si="18"/>
        <v>-8.738</v>
      </c>
      <c r="F645" s="6">
        <v>-4.24</v>
      </c>
      <c r="G645" s="9">
        <f t="shared" si="19"/>
        <v>-3.944</v>
      </c>
    </row>
    <row r="646" spans="1:7" ht="12.75">
      <c r="A646" s="4" t="s">
        <v>0</v>
      </c>
      <c r="B646" s="9">
        <v>547</v>
      </c>
      <c r="C646" s="10">
        <v>64.31118181818178</v>
      </c>
      <c r="D646" s="6">
        <v>-8.2</v>
      </c>
      <c r="E646" s="9">
        <f t="shared" si="18"/>
        <v>-8.776</v>
      </c>
      <c r="F646" s="6">
        <v>-3.51</v>
      </c>
      <c r="G646" s="9">
        <f t="shared" si="19"/>
        <v>-3.886</v>
      </c>
    </row>
    <row r="647" spans="1:7" ht="12.75">
      <c r="A647" s="4" t="s">
        <v>0</v>
      </c>
      <c r="B647" s="9">
        <f>548+1/9</f>
        <v>548.1111111111111</v>
      </c>
      <c r="C647" s="10">
        <v>64.3807609427609</v>
      </c>
      <c r="D647" s="6">
        <v>-7.95</v>
      </c>
      <c r="E647" s="9">
        <f t="shared" si="18"/>
        <v>-8.498</v>
      </c>
      <c r="F647" s="6">
        <v>-3.83</v>
      </c>
      <c r="G647" s="9">
        <f t="shared" si="19"/>
        <v>-3.8340000000000005</v>
      </c>
    </row>
    <row r="648" spans="1:7" ht="12.75">
      <c r="A648" s="4" t="s">
        <v>0</v>
      </c>
      <c r="B648" s="9">
        <v>549</v>
      </c>
      <c r="C648" s="10">
        <v>64.4364242424242</v>
      </c>
      <c r="D648" s="6">
        <v>-9.2</v>
      </c>
      <c r="E648" s="9">
        <f t="shared" si="18"/>
        <v>-8.065999999999999</v>
      </c>
      <c r="F648" s="6">
        <v>-3.83</v>
      </c>
      <c r="G648" s="9">
        <f t="shared" si="19"/>
        <v>-3.63</v>
      </c>
    </row>
    <row r="649" spans="1:7" ht="12.75">
      <c r="A649" s="4" t="s">
        <v>0</v>
      </c>
      <c r="B649" s="9">
        <f>550+1/9</f>
        <v>550.1111111111111</v>
      </c>
      <c r="C649" s="10">
        <v>64.50600336700332</v>
      </c>
      <c r="D649" s="6">
        <v>-7.97</v>
      </c>
      <c r="E649" s="9">
        <f t="shared" si="18"/>
        <v>-7.757999999999998</v>
      </c>
      <c r="F649" s="6">
        <v>-3.76</v>
      </c>
      <c r="G649" s="9">
        <f t="shared" si="19"/>
        <v>-3.65</v>
      </c>
    </row>
    <row r="650" spans="1:7" ht="12.75">
      <c r="A650" s="4" t="s">
        <v>0</v>
      </c>
      <c r="B650" s="9">
        <v>551</v>
      </c>
      <c r="C650" s="10">
        <v>64.56166666666661</v>
      </c>
      <c r="D650" s="6">
        <v>-7.01</v>
      </c>
      <c r="E650" s="9">
        <f aca="true" t="shared" si="20" ref="E650:E713">AVERAGE(D648:D652)</f>
        <v>-7.534000000000001</v>
      </c>
      <c r="F650" s="6">
        <v>-3.22</v>
      </c>
      <c r="G650" s="9">
        <f aca="true" t="shared" si="21" ref="G650:G713">AVERAGE(F648:F652)</f>
        <v>-3.582</v>
      </c>
    </row>
    <row r="651" spans="1:7" ht="12.75">
      <c r="A651" s="4" t="s">
        <v>0</v>
      </c>
      <c r="B651" s="9">
        <f>552+1/9</f>
        <v>552.1111111111111</v>
      </c>
      <c r="C651" s="10">
        <v>64.63124579124573</v>
      </c>
      <c r="D651" s="6">
        <v>-6.66</v>
      </c>
      <c r="E651" s="9">
        <f t="shared" si="20"/>
        <v>-7.2219999999999995</v>
      </c>
      <c r="F651" s="6">
        <v>-3.61</v>
      </c>
      <c r="G651" s="9">
        <f t="shared" si="21"/>
        <v>-3.5700000000000003</v>
      </c>
    </row>
    <row r="652" spans="1:7" ht="12.75">
      <c r="A652" s="4" t="s">
        <v>0</v>
      </c>
      <c r="B652" s="9">
        <v>553</v>
      </c>
      <c r="C652" s="10">
        <v>64.68690909090903</v>
      </c>
      <c r="D652" s="6">
        <v>-6.83</v>
      </c>
      <c r="E652" s="9">
        <f t="shared" si="20"/>
        <v>-7.286</v>
      </c>
      <c r="F652" s="6">
        <v>-3.49</v>
      </c>
      <c r="G652" s="9">
        <f t="shared" si="21"/>
        <v>-3.5439999999999996</v>
      </c>
    </row>
    <row r="653" spans="1:7" ht="12.75">
      <c r="A653" s="4" t="s">
        <v>0</v>
      </c>
      <c r="B653" s="9">
        <f>554+1/9</f>
        <v>554.1111111111111</v>
      </c>
      <c r="C653" s="10">
        <v>64.75648821548815</v>
      </c>
      <c r="D653" s="6">
        <v>-7.64</v>
      </c>
      <c r="E653" s="9">
        <f t="shared" si="20"/>
        <v>-7.574</v>
      </c>
      <c r="F653" s="6">
        <v>-3.77</v>
      </c>
      <c r="G653" s="9">
        <f t="shared" si="21"/>
        <v>-3.7079999999999997</v>
      </c>
    </row>
    <row r="654" spans="1:7" ht="12.75">
      <c r="A654" s="4" t="s">
        <v>0</v>
      </c>
      <c r="B654" s="9">
        <v>555</v>
      </c>
      <c r="C654" s="10">
        <v>64.81215151515144</v>
      </c>
      <c r="D654" s="6">
        <v>-8.29</v>
      </c>
      <c r="E654" s="9">
        <f t="shared" si="20"/>
        <v>-7.851999999999999</v>
      </c>
      <c r="F654" s="6">
        <v>-3.63</v>
      </c>
      <c r="G654" s="9">
        <f t="shared" si="21"/>
        <v>-3.75</v>
      </c>
    </row>
    <row r="655" spans="1:7" ht="12.75">
      <c r="A655" s="4" t="s">
        <v>0</v>
      </c>
      <c r="B655" s="9">
        <f>556+1/9</f>
        <v>556.1111111111111</v>
      </c>
      <c r="C655" s="10">
        <v>64.88173063973056</v>
      </c>
      <c r="D655" s="6">
        <v>-8.45</v>
      </c>
      <c r="E655" s="9">
        <f t="shared" si="20"/>
        <v>-8.078</v>
      </c>
      <c r="F655" s="6">
        <v>-4.04</v>
      </c>
      <c r="G655" s="9">
        <f t="shared" si="21"/>
        <v>-3.832</v>
      </c>
    </row>
    <row r="656" spans="1:7" ht="12.75">
      <c r="A656" s="4" t="s">
        <v>0</v>
      </c>
      <c r="B656" s="9">
        <v>557</v>
      </c>
      <c r="C656" s="10">
        <v>64.93739393939386</v>
      </c>
      <c r="D656" s="6">
        <v>-8.05</v>
      </c>
      <c r="E656" s="9">
        <f t="shared" si="20"/>
        <v>-8.232</v>
      </c>
      <c r="F656" s="6">
        <v>-3.82</v>
      </c>
      <c r="G656" s="9">
        <f t="shared" si="21"/>
        <v>-3.8560000000000003</v>
      </c>
    </row>
    <row r="657" spans="1:7" ht="12.75">
      <c r="A657" s="4" t="s">
        <v>0</v>
      </c>
      <c r="B657" s="9">
        <f>558+1/9</f>
        <v>558.1111111111111</v>
      </c>
      <c r="C657" s="10">
        <v>65.00697306397298</v>
      </c>
      <c r="D657" s="6">
        <v>-7.96</v>
      </c>
      <c r="E657" s="9">
        <f t="shared" si="20"/>
        <v>-8.036000000000001</v>
      </c>
      <c r="F657" s="6">
        <v>-3.9</v>
      </c>
      <c r="G657" s="9">
        <f t="shared" si="21"/>
        <v>-3.908</v>
      </c>
    </row>
    <row r="658" spans="1:7" ht="12.75">
      <c r="A658" s="4" t="s">
        <v>0</v>
      </c>
      <c r="B658" s="9">
        <v>559</v>
      </c>
      <c r="C658" s="10">
        <v>65.06263636363627</v>
      </c>
      <c r="D658" s="6">
        <v>-8.41</v>
      </c>
      <c r="E658" s="9">
        <f t="shared" si="20"/>
        <v>-7.828</v>
      </c>
      <c r="F658" s="6">
        <v>-3.89</v>
      </c>
      <c r="G658" s="9">
        <f t="shared" si="21"/>
        <v>-3.8200000000000003</v>
      </c>
    </row>
    <row r="659" spans="1:7" ht="12.75">
      <c r="A659" s="4" t="s">
        <v>0</v>
      </c>
      <c r="B659" s="9">
        <f>560+1/9</f>
        <v>560.1111111111111</v>
      </c>
      <c r="C659" s="10">
        <v>65.1322154882154</v>
      </c>
      <c r="D659" s="6">
        <v>-7.31</v>
      </c>
      <c r="E659" s="9">
        <f t="shared" si="20"/>
        <v>-7.824</v>
      </c>
      <c r="F659" s="6">
        <v>-3.89</v>
      </c>
      <c r="G659" s="9">
        <f t="shared" si="21"/>
        <v>-3.8579999999999997</v>
      </c>
    </row>
    <row r="660" spans="1:7" ht="12.75">
      <c r="A660" s="4" t="s">
        <v>0</v>
      </c>
      <c r="B660" s="9">
        <v>561</v>
      </c>
      <c r="C660" s="10">
        <v>65.18787878787869</v>
      </c>
      <c r="D660" s="6">
        <v>-7.41</v>
      </c>
      <c r="E660" s="9">
        <f t="shared" si="20"/>
        <v>-7.905999999999999</v>
      </c>
      <c r="F660" s="6">
        <v>-3.6</v>
      </c>
      <c r="G660" s="9">
        <f t="shared" si="21"/>
        <v>-3.87</v>
      </c>
    </row>
    <row r="661" spans="1:7" ht="12.75">
      <c r="A661" s="4" t="s">
        <v>0</v>
      </c>
      <c r="B661" s="9">
        <f>562+1/9</f>
        <v>562.1111111111111</v>
      </c>
      <c r="C661" s="10">
        <v>65.25745791245781</v>
      </c>
      <c r="D661" s="6">
        <v>-8.03</v>
      </c>
      <c r="E661" s="9">
        <f t="shared" si="20"/>
        <v>-7.925999999999999</v>
      </c>
      <c r="F661" s="6">
        <v>-4.01</v>
      </c>
      <c r="G661" s="9">
        <f t="shared" si="21"/>
        <v>-3.87</v>
      </c>
    </row>
    <row r="662" spans="1:7" ht="12.75">
      <c r="A662" s="4" t="s">
        <v>0</v>
      </c>
      <c r="B662" s="9">
        <v>563</v>
      </c>
      <c r="C662" s="10">
        <v>65.3131212121211</v>
      </c>
      <c r="D662" s="6">
        <v>-8.37</v>
      </c>
      <c r="E662" s="9">
        <f t="shared" si="20"/>
        <v>-8.136</v>
      </c>
      <c r="F662" s="6">
        <v>-3.96</v>
      </c>
      <c r="G662" s="9">
        <f t="shared" si="21"/>
        <v>-4.014</v>
      </c>
    </row>
    <row r="663" spans="1:7" ht="12.75">
      <c r="A663" s="4" t="s">
        <v>0</v>
      </c>
      <c r="B663" s="9">
        <f>564+1/9</f>
        <v>564.1111111111111</v>
      </c>
      <c r="C663" s="10">
        <v>65.38270033670022</v>
      </c>
      <c r="D663" s="6">
        <v>-8.51</v>
      </c>
      <c r="E663" s="9">
        <f t="shared" si="20"/>
        <v>-8.172</v>
      </c>
      <c r="F663" s="6">
        <v>-3.89</v>
      </c>
      <c r="G663" s="9">
        <f t="shared" si="21"/>
        <v>-3.9579999999999997</v>
      </c>
    </row>
    <row r="664" spans="1:7" ht="12.75">
      <c r="A664" s="4" t="s">
        <v>0</v>
      </c>
      <c r="B664" s="9">
        <v>565</v>
      </c>
      <c r="C664" s="10">
        <v>65.43836363636352</v>
      </c>
      <c r="D664" s="6">
        <v>-8.36</v>
      </c>
      <c r="E664" s="9">
        <f t="shared" si="20"/>
        <v>-8.256</v>
      </c>
      <c r="F664" s="6">
        <v>-4.61</v>
      </c>
      <c r="G664" s="9">
        <f t="shared" si="21"/>
        <v>-3.908</v>
      </c>
    </row>
    <row r="665" spans="1:7" ht="12.75">
      <c r="A665" s="4" t="s">
        <v>0</v>
      </c>
      <c r="B665" s="9">
        <f>566+1/9</f>
        <v>566.1111111111111</v>
      </c>
      <c r="C665" s="10">
        <v>65.50794276094264</v>
      </c>
      <c r="D665" s="6">
        <v>-7.59</v>
      </c>
      <c r="E665" s="9">
        <f t="shared" si="20"/>
        <v>-8.276</v>
      </c>
      <c r="F665" s="6">
        <v>-3.32</v>
      </c>
      <c r="G665" s="9">
        <f t="shared" si="21"/>
        <v>-3.8480000000000003</v>
      </c>
    </row>
    <row r="666" spans="1:7" ht="12.75">
      <c r="A666" s="4" t="s">
        <v>0</v>
      </c>
      <c r="B666" s="9">
        <v>567</v>
      </c>
      <c r="C666" s="10">
        <v>65.56360606060593</v>
      </c>
      <c r="D666" s="6">
        <v>-8.45</v>
      </c>
      <c r="E666" s="9">
        <f t="shared" si="20"/>
        <v>-8.28</v>
      </c>
      <c r="F666" s="6">
        <v>-3.76</v>
      </c>
      <c r="G666" s="9">
        <f t="shared" si="21"/>
        <v>-3.814</v>
      </c>
    </row>
    <row r="667" spans="1:7" ht="12.75">
      <c r="A667" s="4" t="s">
        <v>0</v>
      </c>
      <c r="B667" s="9">
        <f>568+1/9</f>
        <v>568.1111111111111</v>
      </c>
      <c r="C667" s="10">
        <v>65.63318518518506</v>
      </c>
      <c r="D667" s="6">
        <v>-8.47</v>
      </c>
      <c r="E667" s="9">
        <f t="shared" si="20"/>
        <v>-8.32</v>
      </c>
      <c r="F667" s="6">
        <v>-3.66</v>
      </c>
      <c r="G667" s="9">
        <f t="shared" si="21"/>
        <v>-3.668</v>
      </c>
    </row>
    <row r="668" spans="1:7" ht="12.75">
      <c r="A668" s="4" t="s">
        <v>0</v>
      </c>
      <c r="B668" s="9">
        <v>569</v>
      </c>
      <c r="C668" s="10">
        <v>65.68884848484835</v>
      </c>
      <c r="D668" s="6">
        <v>-8.53</v>
      </c>
      <c r="E668" s="9">
        <f t="shared" si="20"/>
        <v>-8.548000000000002</v>
      </c>
      <c r="F668" s="6">
        <v>-3.72</v>
      </c>
      <c r="G668" s="9">
        <f t="shared" si="21"/>
        <v>-3.7659999999999996</v>
      </c>
    </row>
    <row r="669" spans="1:7" ht="12.75">
      <c r="A669" s="4" t="s">
        <v>0</v>
      </c>
      <c r="B669" s="9">
        <f>570+1/9</f>
        <v>570.1111111111111</v>
      </c>
      <c r="C669" s="10">
        <v>65.75842760942747</v>
      </c>
      <c r="D669" s="6">
        <v>-8.56</v>
      </c>
      <c r="E669" s="9">
        <f t="shared" si="20"/>
        <v>-8.522000000000002</v>
      </c>
      <c r="F669" s="6">
        <v>-3.88</v>
      </c>
      <c r="G669" s="9">
        <f t="shared" si="21"/>
        <v>-3.7520000000000002</v>
      </c>
    </row>
    <row r="670" spans="1:7" ht="12.75">
      <c r="A670" s="4" t="s">
        <v>0</v>
      </c>
      <c r="B670" s="9">
        <v>571</v>
      </c>
      <c r="C670" s="10">
        <v>65.81409090909077</v>
      </c>
      <c r="D670" s="6">
        <v>-8.73</v>
      </c>
      <c r="E670" s="9">
        <f t="shared" si="20"/>
        <v>-8.559999999999999</v>
      </c>
      <c r="F670" s="6">
        <v>-3.81</v>
      </c>
      <c r="G670" s="9">
        <f t="shared" si="21"/>
        <v>-3.808</v>
      </c>
    </row>
    <row r="671" spans="1:7" ht="12.75">
      <c r="A671" s="4" t="s">
        <v>0</v>
      </c>
      <c r="B671" s="9">
        <f>572+1/9</f>
        <v>572.1111111111111</v>
      </c>
      <c r="C671" s="10">
        <v>65.88367003366989</v>
      </c>
      <c r="D671" s="6">
        <v>-8.32</v>
      </c>
      <c r="E671" s="9">
        <f t="shared" si="20"/>
        <v>-8.456</v>
      </c>
      <c r="F671" s="6">
        <v>-3.69</v>
      </c>
      <c r="G671" s="9">
        <f t="shared" si="21"/>
        <v>-3.8199999999999994</v>
      </c>
    </row>
    <row r="672" spans="1:7" ht="12.75">
      <c r="A672" s="4" t="s">
        <v>0</v>
      </c>
      <c r="B672" s="9">
        <v>573</v>
      </c>
      <c r="C672" s="10">
        <v>65.93933333333318</v>
      </c>
      <c r="D672" s="6">
        <v>-8.66</v>
      </c>
      <c r="E672" s="9">
        <f t="shared" si="20"/>
        <v>-8.05</v>
      </c>
      <c r="F672" s="6">
        <v>-3.94</v>
      </c>
      <c r="G672" s="9">
        <f t="shared" si="21"/>
        <v>-3.6839999999999997</v>
      </c>
    </row>
    <row r="673" spans="1:7" ht="12.75">
      <c r="A673" s="4" t="s">
        <v>0</v>
      </c>
      <c r="B673" s="9">
        <f>574+1/9</f>
        <v>574.1111111111111</v>
      </c>
      <c r="C673" s="10">
        <v>66.0089124579123</v>
      </c>
      <c r="D673" s="6">
        <v>-8.01</v>
      </c>
      <c r="E673" s="9">
        <f t="shared" si="20"/>
        <v>-7.888000000000001</v>
      </c>
      <c r="F673" s="6">
        <v>-3.78</v>
      </c>
      <c r="G673" s="9">
        <f t="shared" si="21"/>
        <v>-3.632</v>
      </c>
    </row>
    <row r="674" spans="1:7" ht="12.75">
      <c r="A674" s="4" t="s">
        <v>0</v>
      </c>
      <c r="B674" s="9">
        <v>575</v>
      </c>
      <c r="C674" s="10">
        <v>66.0645757575756</v>
      </c>
      <c r="D674" s="6">
        <v>-6.53</v>
      </c>
      <c r="E674" s="9">
        <f t="shared" si="20"/>
        <v>-7.768000000000001</v>
      </c>
      <c r="F674" s="6">
        <v>-3.2</v>
      </c>
      <c r="G674" s="9">
        <f t="shared" si="21"/>
        <v>-3.6</v>
      </c>
    </row>
    <row r="675" spans="1:7" ht="12.75">
      <c r="A675" s="4" t="s">
        <v>0</v>
      </c>
      <c r="B675" s="9">
        <f>576+1/9</f>
        <v>576.1111111111111</v>
      </c>
      <c r="C675" s="10">
        <v>66.13415488215472</v>
      </c>
      <c r="D675" s="6">
        <v>-7.92</v>
      </c>
      <c r="E675" s="9">
        <f t="shared" si="20"/>
        <v>-7.75</v>
      </c>
      <c r="F675" s="6">
        <v>-3.55</v>
      </c>
      <c r="G675" s="9">
        <f t="shared" si="21"/>
        <v>-3.588</v>
      </c>
    </row>
    <row r="676" spans="1:7" ht="12.75">
      <c r="A676" s="4" t="s">
        <v>0</v>
      </c>
      <c r="B676" s="9">
        <v>577</v>
      </c>
      <c r="C676" s="10">
        <v>66.18981818181801</v>
      </c>
      <c r="D676" s="6">
        <v>-7.72</v>
      </c>
      <c r="E676" s="9">
        <f t="shared" si="20"/>
        <v>-7.866</v>
      </c>
      <c r="F676" s="6">
        <v>-3.53</v>
      </c>
      <c r="G676" s="9">
        <f t="shared" si="21"/>
        <v>-3.6060000000000003</v>
      </c>
    </row>
    <row r="677" spans="1:7" ht="12.75">
      <c r="A677" s="4" t="s">
        <v>0</v>
      </c>
      <c r="B677" s="9">
        <f>578+1/9</f>
        <v>578.1111111111111</v>
      </c>
      <c r="C677" s="10">
        <v>66.25939730639713</v>
      </c>
      <c r="D677" s="6">
        <v>-8.57</v>
      </c>
      <c r="E677" s="9">
        <f t="shared" si="20"/>
        <v>-8.161999999999999</v>
      </c>
      <c r="F677" s="6">
        <v>-3.88</v>
      </c>
      <c r="G677" s="9">
        <f t="shared" si="21"/>
        <v>-3.686000000000001</v>
      </c>
    </row>
    <row r="678" spans="1:7" ht="12.75">
      <c r="A678" s="4" t="s">
        <v>0</v>
      </c>
      <c r="B678" s="9">
        <v>579</v>
      </c>
      <c r="C678" s="10">
        <v>66.31506060606043</v>
      </c>
      <c r="D678" s="6">
        <v>-8.59</v>
      </c>
      <c r="E678" s="9">
        <f t="shared" si="20"/>
        <v>-8.296000000000001</v>
      </c>
      <c r="F678" s="6">
        <v>-3.87</v>
      </c>
      <c r="G678" s="9">
        <f t="shared" si="21"/>
        <v>-3.7399999999999998</v>
      </c>
    </row>
    <row r="679" spans="1:7" ht="12.75">
      <c r="A679" s="4" t="s">
        <v>0</v>
      </c>
      <c r="B679" s="9">
        <f>580+1/9</f>
        <v>580.1111111111111</v>
      </c>
      <c r="C679" s="10">
        <v>66.38463973063955</v>
      </c>
      <c r="D679" s="6">
        <v>-8.01</v>
      </c>
      <c r="E679" s="9">
        <f t="shared" si="20"/>
        <v>-8.272000000000002</v>
      </c>
      <c r="F679" s="6">
        <v>-3.6</v>
      </c>
      <c r="G679" s="9">
        <f t="shared" si="21"/>
        <v>-3.7640000000000002</v>
      </c>
    </row>
    <row r="680" spans="1:7" ht="12.75">
      <c r="A680" s="4" t="s">
        <v>0</v>
      </c>
      <c r="B680" s="9">
        <v>581</v>
      </c>
      <c r="C680" s="10">
        <v>66.44030303030284</v>
      </c>
      <c r="D680" s="6">
        <v>-8.59</v>
      </c>
      <c r="E680" s="9">
        <f t="shared" si="20"/>
        <v>-8.044</v>
      </c>
      <c r="F680" s="6">
        <v>-3.82</v>
      </c>
      <c r="G680" s="9">
        <f t="shared" si="21"/>
        <v>-3.6980000000000004</v>
      </c>
    </row>
    <row r="681" spans="1:7" ht="12.75">
      <c r="A681" s="4" t="s">
        <v>0</v>
      </c>
      <c r="B681" s="9">
        <f>582+1/9</f>
        <v>582.1111111111111</v>
      </c>
      <c r="C681" s="10">
        <v>66.50988215488196</v>
      </c>
      <c r="D681" s="6">
        <v>-7.6</v>
      </c>
      <c r="E681" s="9">
        <f t="shared" si="20"/>
        <v>-7.994</v>
      </c>
      <c r="F681" s="6">
        <v>-3.65</v>
      </c>
      <c r="G681" s="9">
        <f t="shared" si="21"/>
        <v>-3.678</v>
      </c>
    </row>
    <row r="682" spans="1:7" ht="12.75">
      <c r="A682" s="4" t="s">
        <v>0</v>
      </c>
      <c r="B682" s="9">
        <v>583</v>
      </c>
      <c r="C682" s="10">
        <v>66.56554545454526</v>
      </c>
      <c r="D682" s="6">
        <v>-7.43</v>
      </c>
      <c r="E682" s="9">
        <f t="shared" si="20"/>
        <v>-8.132</v>
      </c>
      <c r="F682" s="6">
        <v>-3.55</v>
      </c>
      <c r="G682" s="9">
        <f t="shared" si="21"/>
        <v>-3.75</v>
      </c>
    </row>
    <row r="683" spans="1:7" ht="12.75">
      <c r="A683" s="4" t="s">
        <v>0</v>
      </c>
      <c r="B683" s="9">
        <f>584+1/9</f>
        <v>584.1111111111111</v>
      </c>
      <c r="C683" s="10">
        <v>66.63512457912438</v>
      </c>
      <c r="D683" s="6">
        <v>-8.34</v>
      </c>
      <c r="E683" s="9">
        <f t="shared" si="20"/>
        <v>-8.005999999999998</v>
      </c>
      <c r="F683" s="6">
        <v>-3.77</v>
      </c>
      <c r="G683" s="9">
        <f t="shared" si="21"/>
        <v>-3.758</v>
      </c>
    </row>
    <row r="684" spans="1:7" ht="12.75">
      <c r="A684" s="4" t="s">
        <v>0</v>
      </c>
      <c r="B684" s="9">
        <v>585</v>
      </c>
      <c r="C684" s="10">
        <v>66.69078787878767</v>
      </c>
      <c r="D684" s="6">
        <v>-8.7</v>
      </c>
      <c r="E684" s="9">
        <f t="shared" si="20"/>
        <v>-8.14</v>
      </c>
      <c r="F684" s="6">
        <v>-3.96</v>
      </c>
      <c r="G684" s="9">
        <f t="shared" si="21"/>
        <v>-3.7660000000000005</v>
      </c>
    </row>
    <row r="685" spans="1:7" ht="12.75">
      <c r="A685" s="4" t="s">
        <v>0</v>
      </c>
      <c r="B685" s="9">
        <f>586+1/9</f>
        <v>586.1111111111111</v>
      </c>
      <c r="C685" s="10">
        <v>66.7603670033668</v>
      </c>
      <c r="D685" s="6">
        <v>-7.96</v>
      </c>
      <c r="E685" s="9">
        <f t="shared" si="20"/>
        <v>-8.244</v>
      </c>
      <c r="F685" s="6">
        <v>-3.86</v>
      </c>
      <c r="G685" s="9">
        <f t="shared" si="21"/>
        <v>-3.8299999999999996</v>
      </c>
    </row>
    <row r="686" spans="1:7" ht="12.75">
      <c r="A686" s="4" t="s">
        <v>0</v>
      </c>
      <c r="B686" s="9">
        <v>587</v>
      </c>
      <c r="C686" s="10">
        <v>66.81603030303009</v>
      </c>
      <c r="D686" s="6">
        <v>-8.27</v>
      </c>
      <c r="E686" s="9">
        <f t="shared" si="20"/>
        <v>-8.154</v>
      </c>
      <c r="F686" s="6">
        <v>-3.69</v>
      </c>
      <c r="G686" s="9">
        <f t="shared" si="21"/>
        <v>-3.772</v>
      </c>
    </row>
    <row r="687" spans="1:7" ht="12.75">
      <c r="A687" s="4" t="s">
        <v>0</v>
      </c>
      <c r="B687" s="9">
        <f>588+1/9</f>
        <v>588.1111111111111</v>
      </c>
      <c r="C687" s="10">
        <v>66.88560942760921</v>
      </c>
      <c r="D687" s="6">
        <v>-7.95</v>
      </c>
      <c r="E687" s="9">
        <f t="shared" si="20"/>
        <v>-8.084</v>
      </c>
      <c r="F687" s="6">
        <v>-3.87</v>
      </c>
      <c r="G687" s="9">
        <f t="shared" si="21"/>
        <v>-3.782</v>
      </c>
    </row>
    <row r="688" spans="1:7" ht="12.75">
      <c r="A688" s="4" t="s">
        <v>0</v>
      </c>
      <c r="B688" s="9">
        <v>589</v>
      </c>
      <c r="C688" s="10">
        <v>66.9412727272725</v>
      </c>
      <c r="D688" s="6">
        <v>-7.89</v>
      </c>
      <c r="E688" s="9">
        <f t="shared" si="20"/>
        <v>-8.040000000000001</v>
      </c>
      <c r="F688" s="6">
        <v>-3.48</v>
      </c>
      <c r="G688" s="9">
        <f t="shared" si="21"/>
        <v>-3.7260000000000004</v>
      </c>
    </row>
    <row r="689" spans="1:7" ht="12.75">
      <c r="A689" s="4" t="s">
        <v>0</v>
      </c>
      <c r="B689" s="9">
        <f>590+1/9</f>
        <v>590.1111111111111</v>
      </c>
      <c r="C689" s="10">
        <v>67.01085185185163</v>
      </c>
      <c r="D689" s="6">
        <v>-8.35</v>
      </c>
      <c r="E689" s="9">
        <f t="shared" si="20"/>
        <v>-7.998</v>
      </c>
      <c r="F689" s="6">
        <v>-4.01</v>
      </c>
      <c r="G689" s="9">
        <f t="shared" si="21"/>
        <v>-3.768</v>
      </c>
    </row>
    <row r="690" spans="1:7" ht="12.75">
      <c r="A690" s="4" t="s">
        <v>0</v>
      </c>
      <c r="B690" s="9">
        <v>591</v>
      </c>
      <c r="C690" s="10">
        <v>67.06651515151492</v>
      </c>
      <c r="D690" s="6">
        <v>-7.74</v>
      </c>
      <c r="E690" s="9">
        <f t="shared" si="20"/>
        <v>-8.162</v>
      </c>
      <c r="F690" s="6">
        <v>-3.58</v>
      </c>
      <c r="G690" s="9">
        <f t="shared" si="21"/>
        <v>-3.7880000000000003</v>
      </c>
    </row>
    <row r="691" spans="1:7" ht="12.75">
      <c r="A691" s="4" t="s">
        <v>0</v>
      </c>
      <c r="B691" s="9">
        <f>592+1/9</f>
        <v>592.1111111111111</v>
      </c>
      <c r="C691" s="10">
        <v>67.13609427609404</v>
      </c>
      <c r="D691" s="6">
        <v>-8.06</v>
      </c>
      <c r="E691" s="9">
        <f t="shared" si="20"/>
        <v>-8.27</v>
      </c>
      <c r="F691" s="6">
        <v>-3.9</v>
      </c>
      <c r="G691" s="9">
        <f t="shared" si="21"/>
        <v>-3.836</v>
      </c>
    </row>
    <row r="692" spans="1:7" ht="12.75">
      <c r="A692" s="4" t="s">
        <v>0</v>
      </c>
      <c r="B692" s="9">
        <v>593</v>
      </c>
      <c r="C692" s="10">
        <v>67.19175757575734</v>
      </c>
      <c r="D692" s="6">
        <v>-8.77</v>
      </c>
      <c r="E692" s="9">
        <f t="shared" si="20"/>
        <v>-8.16</v>
      </c>
      <c r="F692" s="6">
        <v>-3.97</v>
      </c>
      <c r="G692" s="9">
        <f t="shared" si="21"/>
        <v>-3.728</v>
      </c>
    </row>
    <row r="693" spans="1:7" ht="12.75">
      <c r="A693" s="4" t="s">
        <v>0</v>
      </c>
      <c r="B693" s="9">
        <f>594+(1/9)</f>
        <v>594.1111111111111</v>
      </c>
      <c r="C693" s="10">
        <v>67.26133670033646</v>
      </c>
      <c r="D693" s="6">
        <v>-8.43</v>
      </c>
      <c r="E693" s="9">
        <f t="shared" si="20"/>
        <v>-8.097999999999999</v>
      </c>
      <c r="F693" s="6">
        <v>-3.72</v>
      </c>
      <c r="G693" s="9">
        <f t="shared" si="21"/>
        <v>-3.678</v>
      </c>
    </row>
    <row r="694" spans="1:7" ht="12.75">
      <c r="A694" s="4" t="s">
        <v>0</v>
      </c>
      <c r="B694" s="9">
        <v>595</v>
      </c>
      <c r="C694" s="10">
        <v>67.317</v>
      </c>
      <c r="D694" s="6">
        <v>-7.8</v>
      </c>
      <c r="E694" s="9">
        <f t="shared" si="20"/>
        <v>-7.856</v>
      </c>
      <c r="F694" s="6">
        <v>-3.47</v>
      </c>
      <c r="G694" s="9">
        <f t="shared" si="21"/>
        <v>-3.5140000000000002</v>
      </c>
    </row>
    <row r="695" spans="1:7" ht="12.75">
      <c r="A695" s="4" t="s">
        <v>0</v>
      </c>
      <c r="B695" s="9">
        <f>596+(1/9)</f>
        <v>596.1111111111111</v>
      </c>
      <c r="C695" s="10">
        <v>67.51495138888887</v>
      </c>
      <c r="D695" s="6">
        <v>-7.43</v>
      </c>
      <c r="E695" s="9">
        <f t="shared" si="20"/>
        <v>-7.616</v>
      </c>
      <c r="F695" s="6">
        <v>-3.33</v>
      </c>
      <c r="G695" s="9">
        <f t="shared" si="21"/>
        <v>-3.4479999999999995</v>
      </c>
    </row>
    <row r="696" spans="1:7" ht="12.75">
      <c r="A696" s="4" t="s">
        <v>0</v>
      </c>
      <c r="B696" s="9">
        <v>597</v>
      </c>
      <c r="C696" s="10">
        <v>67.6733125</v>
      </c>
      <c r="D696" s="6">
        <v>-6.85</v>
      </c>
      <c r="E696" s="9">
        <f t="shared" si="20"/>
        <v>-7.247999999999999</v>
      </c>
      <c r="F696" s="6">
        <v>-3.08</v>
      </c>
      <c r="G696" s="9">
        <f t="shared" si="21"/>
        <v>-3.2940000000000005</v>
      </c>
    </row>
    <row r="697" spans="1:7" ht="12.75">
      <c r="A697" s="4" t="s">
        <v>0</v>
      </c>
      <c r="B697" s="9">
        <f>598+(1/9)</f>
        <v>598.1111111111111</v>
      </c>
      <c r="C697" s="10">
        <v>67.87126388888888</v>
      </c>
      <c r="D697" s="6">
        <v>-7.57</v>
      </c>
      <c r="E697" s="9">
        <f t="shared" si="20"/>
        <v>-7.0840000000000005</v>
      </c>
      <c r="F697" s="6">
        <v>-3.64</v>
      </c>
      <c r="G697" s="9">
        <f t="shared" si="21"/>
        <v>-3.258</v>
      </c>
    </row>
    <row r="698" spans="1:7" ht="12.75">
      <c r="A698" s="4" t="s">
        <v>0</v>
      </c>
      <c r="B698" s="9">
        <v>599</v>
      </c>
      <c r="C698" s="10">
        <v>68.029625</v>
      </c>
      <c r="D698" s="6">
        <v>-6.59</v>
      </c>
      <c r="E698" s="9">
        <f t="shared" si="20"/>
        <v>-6.894</v>
      </c>
      <c r="F698" s="6">
        <v>-2.95</v>
      </c>
      <c r="G698" s="9">
        <f t="shared" si="21"/>
        <v>-3.198</v>
      </c>
    </row>
    <row r="699" spans="1:7" ht="12.75">
      <c r="A699" s="4" t="s">
        <v>0</v>
      </c>
      <c r="B699" s="9">
        <f>600+(1/9)</f>
        <v>600.1111111111111</v>
      </c>
      <c r="C699" s="10">
        <v>68.22757638888888</v>
      </c>
      <c r="D699" s="9">
        <v>-6.98</v>
      </c>
      <c r="E699" s="9">
        <f t="shared" si="20"/>
        <v>-6.858</v>
      </c>
      <c r="F699" s="9">
        <v>-3.29</v>
      </c>
      <c r="G699" s="9">
        <f t="shared" si="21"/>
        <v>-3.2279999999999993</v>
      </c>
    </row>
    <row r="700" spans="1:7" ht="12.75">
      <c r="A700" s="4" t="s">
        <v>0</v>
      </c>
      <c r="B700" s="9">
        <v>601</v>
      </c>
      <c r="C700" s="10">
        <v>68.3859375</v>
      </c>
      <c r="D700" s="9">
        <v>-6.48</v>
      </c>
      <c r="E700" s="9">
        <f t="shared" si="20"/>
        <v>-6.664</v>
      </c>
      <c r="F700" s="9">
        <v>-3.03</v>
      </c>
      <c r="G700" s="9">
        <f t="shared" si="21"/>
        <v>-3.09</v>
      </c>
    </row>
    <row r="701" spans="1:7" ht="12.75">
      <c r="A701" s="4" t="s">
        <v>0</v>
      </c>
      <c r="B701" s="9">
        <f>602+(1/9)</f>
        <v>602.1111111111111</v>
      </c>
      <c r="C701" s="10">
        <v>68.58388888888888</v>
      </c>
      <c r="D701" s="9">
        <v>-6.67</v>
      </c>
      <c r="E701" s="9">
        <f t="shared" si="20"/>
        <v>-6.674000000000001</v>
      </c>
      <c r="F701" s="9">
        <v>-3.23</v>
      </c>
      <c r="G701" s="9">
        <f t="shared" si="21"/>
        <v>-3.072</v>
      </c>
    </row>
    <row r="702" spans="1:7" ht="12.75">
      <c r="A702" s="4" t="s">
        <v>0</v>
      </c>
      <c r="B702" s="9">
        <v>603</v>
      </c>
      <c r="C702" s="10">
        <v>68.74225</v>
      </c>
      <c r="D702" s="9">
        <v>-6.6</v>
      </c>
      <c r="E702" s="9">
        <f t="shared" si="20"/>
        <v>-6.734</v>
      </c>
      <c r="F702" s="9">
        <v>-2.95</v>
      </c>
      <c r="G702" s="9">
        <f t="shared" si="21"/>
        <v>-3.04</v>
      </c>
    </row>
    <row r="703" spans="1:7" ht="12.75">
      <c r="A703" s="4" t="s">
        <v>0</v>
      </c>
      <c r="B703" s="9">
        <f>604+(1/9)</f>
        <v>604.1111111111111</v>
      </c>
      <c r="C703" s="10">
        <v>68.94020138888888</v>
      </c>
      <c r="D703" s="9">
        <v>-6.64</v>
      </c>
      <c r="E703" s="9">
        <f t="shared" si="20"/>
        <v>-6.848000000000001</v>
      </c>
      <c r="F703" s="9">
        <v>-2.86</v>
      </c>
      <c r="G703" s="9">
        <f t="shared" si="21"/>
        <v>-3.0399999999999996</v>
      </c>
    </row>
    <row r="704" spans="1:7" ht="12.75">
      <c r="A704" s="4" t="s">
        <v>0</v>
      </c>
      <c r="B704" s="9">
        <v>605</v>
      </c>
      <c r="C704" s="10">
        <v>69.0985625</v>
      </c>
      <c r="D704" s="9">
        <v>-7.28</v>
      </c>
      <c r="E704" s="9">
        <f t="shared" si="20"/>
        <v>-6.976000000000001</v>
      </c>
      <c r="F704" s="9">
        <v>-3.13</v>
      </c>
      <c r="G704" s="9">
        <f t="shared" si="21"/>
        <v>-3.0300000000000002</v>
      </c>
    </row>
    <row r="705" spans="1:7" ht="12.75">
      <c r="A705" s="4" t="s">
        <v>0</v>
      </c>
      <c r="B705" s="9">
        <f>606+(1/9)</f>
        <v>606.1111111111111</v>
      </c>
      <c r="C705" s="10">
        <v>69.29651388888888</v>
      </c>
      <c r="D705" s="9">
        <v>-7.05</v>
      </c>
      <c r="E705" s="9">
        <f t="shared" si="20"/>
        <v>-7.083999999999999</v>
      </c>
      <c r="F705" s="9">
        <v>-3.03</v>
      </c>
      <c r="G705" s="9">
        <f t="shared" si="21"/>
        <v>-3.088</v>
      </c>
    </row>
    <row r="706" spans="1:7" ht="12.75">
      <c r="A706" s="4" t="s">
        <v>0</v>
      </c>
      <c r="B706" s="9">
        <v>607</v>
      </c>
      <c r="C706" s="10">
        <v>69.454875</v>
      </c>
      <c r="D706" s="9">
        <v>-7.31</v>
      </c>
      <c r="E706" s="9">
        <f t="shared" si="20"/>
        <v>-7.292</v>
      </c>
      <c r="F706" s="9">
        <v>-3.18</v>
      </c>
      <c r="G706" s="9">
        <f t="shared" si="21"/>
        <v>-3.182</v>
      </c>
    </row>
    <row r="707" spans="1:7" ht="12.75">
      <c r="A707" s="4" t="s">
        <v>0</v>
      </c>
      <c r="B707" s="9">
        <f>608+(1/9)</f>
        <v>608.1111111111111</v>
      </c>
      <c r="C707" s="10">
        <v>69.65282638888888</v>
      </c>
      <c r="D707" s="9">
        <v>-7.14</v>
      </c>
      <c r="E707" s="9">
        <f t="shared" si="20"/>
        <v>-7.215999999999999</v>
      </c>
      <c r="F707" s="9">
        <v>-3.24</v>
      </c>
      <c r="G707" s="9">
        <f t="shared" si="21"/>
        <v>-3.136</v>
      </c>
    </row>
    <row r="708" spans="1:7" ht="12.75">
      <c r="A708" s="4" t="s">
        <v>0</v>
      </c>
      <c r="B708" s="9">
        <v>609</v>
      </c>
      <c r="C708" s="10">
        <v>69.8111875</v>
      </c>
      <c r="D708" s="9">
        <v>-7.68</v>
      </c>
      <c r="E708" s="9">
        <f t="shared" si="20"/>
        <v>-7.37</v>
      </c>
      <c r="F708" s="9">
        <v>-3.33</v>
      </c>
      <c r="G708" s="9">
        <f t="shared" si="21"/>
        <v>-3.1100000000000003</v>
      </c>
    </row>
    <row r="709" spans="1:7" ht="12.75">
      <c r="A709" s="4" t="s">
        <v>0</v>
      </c>
      <c r="B709" s="9">
        <f>610+(1/9)</f>
        <v>610.1111111111111</v>
      </c>
      <c r="C709" s="10">
        <v>70.00913888888888</v>
      </c>
      <c r="D709" s="9">
        <v>-6.9</v>
      </c>
      <c r="E709" s="9">
        <f t="shared" si="20"/>
        <v>-7.351999999999999</v>
      </c>
      <c r="F709" s="9">
        <v>-2.9</v>
      </c>
      <c r="G709" s="9">
        <f t="shared" si="21"/>
        <v>-3.096</v>
      </c>
    </row>
    <row r="710" spans="1:7" ht="12.75">
      <c r="A710" s="4" t="s">
        <v>0</v>
      </c>
      <c r="B710" s="9">
        <v>611</v>
      </c>
      <c r="C710" s="10">
        <v>70.1675</v>
      </c>
      <c r="D710" s="9">
        <v>-7.82</v>
      </c>
      <c r="E710" s="9">
        <f t="shared" si="20"/>
        <v>-7.325999999999999</v>
      </c>
      <c r="F710" s="9">
        <v>-2.9</v>
      </c>
      <c r="G710" s="9">
        <f t="shared" si="21"/>
        <v>-3.0460000000000003</v>
      </c>
    </row>
    <row r="711" spans="1:7" ht="12.75">
      <c r="A711" s="4" t="s">
        <v>0</v>
      </c>
      <c r="B711" s="9">
        <f>612+(1/9)</f>
        <v>612.1111111111111</v>
      </c>
      <c r="C711" s="10">
        <v>70.36545138888889</v>
      </c>
      <c r="D711" s="9">
        <v>-7.22</v>
      </c>
      <c r="E711" s="9">
        <f t="shared" si="20"/>
        <v>-7.252000000000001</v>
      </c>
      <c r="F711" s="9">
        <v>-3.11</v>
      </c>
      <c r="G711" s="9">
        <f t="shared" si="21"/>
        <v>-2.996</v>
      </c>
    </row>
    <row r="712" spans="1:7" ht="12.75">
      <c r="A712" s="4" t="s">
        <v>0</v>
      </c>
      <c r="B712" s="9">
        <v>613</v>
      </c>
      <c r="C712" s="10">
        <v>70.5238125</v>
      </c>
      <c r="D712" s="9">
        <v>-7.01</v>
      </c>
      <c r="E712" s="9">
        <f t="shared" si="20"/>
        <v>-7.337999999999999</v>
      </c>
      <c r="F712" s="9">
        <v>-2.99</v>
      </c>
      <c r="G712" s="9">
        <f t="shared" si="21"/>
        <v>-3.08</v>
      </c>
    </row>
    <row r="713" spans="1:7" ht="12.75">
      <c r="A713" s="4" t="s">
        <v>0</v>
      </c>
      <c r="B713" s="9">
        <f>614+(1/9)</f>
        <v>614.1111111111111</v>
      </c>
      <c r="C713" s="10">
        <v>70.72176388888889</v>
      </c>
      <c r="D713" s="9">
        <v>-7.31</v>
      </c>
      <c r="E713" s="9">
        <f t="shared" si="20"/>
        <v>-7.223999999999999</v>
      </c>
      <c r="F713" s="9">
        <v>-3.08</v>
      </c>
      <c r="G713" s="9">
        <f t="shared" si="21"/>
        <v>-3.19</v>
      </c>
    </row>
    <row r="714" spans="1:7" ht="12.75">
      <c r="A714" s="4" t="s">
        <v>0</v>
      </c>
      <c r="B714" s="9">
        <v>615</v>
      </c>
      <c r="C714" s="10">
        <v>70.880125</v>
      </c>
      <c r="D714" s="9">
        <v>-7.33</v>
      </c>
      <c r="E714" s="9">
        <f aca="true" t="shared" si="22" ref="E714:E725">AVERAGE(D712:D716)</f>
        <v>-7.2620000000000005</v>
      </c>
      <c r="F714" s="9">
        <v>-3.32</v>
      </c>
      <c r="G714" s="9">
        <f aca="true" t="shared" si="23" ref="G714:G725">AVERAGE(F712:F716)</f>
        <v>-3.2119999999999997</v>
      </c>
    </row>
    <row r="715" spans="1:7" ht="12.75">
      <c r="A715" s="4" t="s">
        <v>0</v>
      </c>
      <c r="B715" s="9">
        <f>616+(1/9)</f>
        <v>616.1111111111111</v>
      </c>
      <c r="C715" s="10">
        <v>71.07807638888889</v>
      </c>
      <c r="D715" s="9">
        <v>-7.25</v>
      </c>
      <c r="E715" s="9">
        <f t="shared" si="22"/>
        <v>-7.396000000000001</v>
      </c>
      <c r="F715" s="9">
        <v>-3.45</v>
      </c>
      <c r="G715" s="9">
        <f t="shared" si="23"/>
        <v>-3.4580000000000006</v>
      </c>
    </row>
    <row r="716" spans="1:7" ht="12.75">
      <c r="A716" s="4" t="s">
        <v>0</v>
      </c>
      <c r="B716" s="9">
        <v>617</v>
      </c>
      <c r="C716" s="10">
        <v>71.23643750000001</v>
      </c>
      <c r="D716" s="9">
        <v>-7.41</v>
      </c>
      <c r="E716" s="9">
        <f t="shared" si="22"/>
        <v>-7.428</v>
      </c>
      <c r="F716" s="9">
        <v>-3.22</v>
      </c>
      <c r="G716" s="9">
        <f t="shared" si="23"/>
        <v>-3.478</v>
      </c>
    </row>
    <row r="717" spans="1:7" ht="12.75">
      <c r="A717" s="4" t="s">
        <v>0</v>
      </c>
      <c r="B717" s="9">
        <f>618+(1/9)</f>
        <v>618.1111111111111</v>
      </c>
      <c r="C717" s="10">
        <v>71.43438888888889</v>
      </c>
      <c r="D717" s="9">
        <v>-7.68</v>
      </c>
      <c r="E717" s="9">
        <f t="shared" si="22"/>
        <v>-7.382</v>
      </c>
      <c r="F717" s="9">
        <v>-4.22</v>
      </c>
      <c r="G717" s="9">
        <f t="shared" si="23"/>
        <v>-3.476</v>
      </c>
    </row>
    <row r="718" spans="1:7" ht="12.75">
      <c r="A718" s="4" t="s">
        <v>0</v>
      </c>
      <c r="B718" s="9">
        <v>619</v>
      </c>
      <c r="C718" s="10">
        <v>71.59275000000001</v>
      </c>
      <c r="D718" s="9">
        <v>-7.47</v>
      </c>
      <c r="E718" s="9">
        <f t="shared" si="22"/>
        <v>-7.433999999999999</v>
      </c>
      <c r="F718" s="9">
        <v>-3.18</v>
      </c>
      <c r="G718" s="9">
        <f t="shared" si="23"/>
        <v>-3.476</v>
      </c>
    </row>
    <row r="719" spans="1:7" ht="12.75">
      <c r="A719" s="4" t="s">
        <v>0</v>
      </c>
      <c r="B719" s="9">
        <f>620+(1/9)</f>
        <v>620.1111111111111</v>
      </c>
      <c r="C719" s="10">
        <v>71.79070138888889</v>
      </c>
      <c r="D719" s="9">
        <v>-7.1</v>
      </c>
      <c r="E719" s="9">
        <f t="shared" si="22"/>
        <v>-7.566</v>
      </c>
      <c r="F719" s="9">
        <v>-3.31</v>
      </c>
      <c r="G719" s="9">
        <f t="shared" si="23"/>
        <v>-3.5140000000000002</v>
      </c>
    </row>
    <row r="720" spans="1:7" ht="12.75">
      <c r="A720" s="4" t="s">
        <v>0</v>
      </c>
      <c r="B720" s="9">
        <v>621</v>
      </c>
      <c r="C720" s="10">
        <v>71.9490625</v>
      </c>
      <c r="D720" s="9">
        <v>-7.51</v>
      </c>
      <c r="E720" s="9">
        <f t="shared" si="22"/>
        <v>-7.601999999999999</v>
      </c>
      <c r="F720" s="9">
        <v>-3.45</v>
      </c>
      <c r="G720" s="9">
        <f t="shared" si="23"/>
        <v>-3.3020000000000005</v>
      </c>
    </row>
    <row r="721" spans="1:7" ht="12.75">
      <c r="A721" s="4" t="s">
        <v>0</v>
      </c>
      <c r="B721" s="9">
        <f>622+(1/9)</f>
        <v>622.1111111111111</v>
      </c>
      <c r="C721" s="10">
        <v>72.14701388888889</v>
      </c>
      <c r="D721" s="9">
        <v>-8.07</v>
      </c>
      <c r="E721" s="9">
        <f t="shared" si="22"/>
        <v>-7.640000000000001</v>
      </c>
      <c r="F721" s="9">
        <v>-3.41</v>
      </c>
      <c r="G721" s="9">
        <f t="shared" si="23"/>
        <v>-3.2840000000000003</v>
      </c>
    </row>
    <row r="722" spans="1:7" ht="12.75">
      <c r="A722" s="4" t="s">
        <v>0</v>
      </c>
      <c r="B722" s="9">
        <v>623</v>
      </c>
      <c r="C722" s="10">
        <v>72.30537500000001</v>
      </c>
      <c r="D722" s="9">
        <v>-7.86</v>
      </c>
      <c r="E722" s="9">
        <f t="shared" si="22"/>
        <v>-7.736</v>
      </c>
      <c r="F722" s="9">
        <v>-3.16</v>
      </c>
      <c r="G722" s="9">
        <f t="shared" si="23"/>
        <v>-3.2960000000000003</v>
      </c>
    </row>
    <row r="723" spans="1:7" ht="12.75">
      <c r="A723" s="4" t="s">
        <v>0</v>
      </c>
      <c r="B723" s="9">
        <f>624+(1/9)</f>
        <v>624.1111111111111</v>
      </c>
      <c r="C723" s="10">
        <v>72.5033263888889</v>
      </c>
      <c r="D723" s="9">
        <v>-7.66</v>
      </c>
      <c r="E723" s="9">
        <f t="shared" si="22"/>
        <v>-7.682</v>
      </c>
      <c r="F723" s="9">
        <v>-3.09</v>
      </c>
      <c r="G723" s="9">
        <f t="shared" si="23"/>
        <v>-3.228</v>
      </c>
    </row>
    <row r="724" spans="1:7" ht="12.75">
      <c r="A724" s="4" t="s">
        <v>0</v>
      </c>
      <c r="B724" s="9">
        <v>625</v>
      </c>
      <c r="C724" s="10">
        <v>72.66168750000001</v>
      </c>
      <c r="D724" s="9">
        <v>-7.58</v>
      </c>
      <c r="E724" s="9">
        <f t="shared" si="22"/>
        <v>-7.578</v>
      </c>
      <c r="F724" s="9">
        <v>-3.37</v>
      </c>
      <c r="G724" s="9">
        <f t="shared" si="23"/>
        <v>-3.22</v>
      </c>
    </row>
    <row r="725" spans="1:7" ht="12.75">
      <c r="A725" s="4" t="s">
        <v>0</v>
      </c>
      <c r="B725" s="9">
        <f>626+(1/9)</f>
        <v>626.1111111111111</v>
      </c>
      <c r="C725" s="10">
        <v>72.8596388888889</v>
      </c>
      <c r="D725" s="9">
        <v>-7.24</v>
      </c>
      <c r="E725" s="9">
        <f t="shared" si="22"/>
        <v>-7.6240000000000006</v>
      </c>
      <c r="F725" s="9">
        <v>-3.11</v>
      </c>
      <c r="G725" s="9">
        <f t="shared" si="23"/>
        <v>-3.268</v>
      </c>
    </row>
    <row r="726" spans="1:7" ht="12.75">
      <c r="A726" s="4" t="s">
        <v>0</v>
      </c>
      <c r="B726" s="9">
        <v>627</v>
      </c>
      <c r="C726" s="10">
        <v>73.018</v>
      </c>
      <c r="D726" s="9">
        <v>-7.55</v>
      </c>
      <c r="E726" s="6">
        <v>-9999</v>
      </c>
      <c r="F726" s="9">
        <v>-3.37</v>
      </c>
      <c r="G726" s="6">
        <v>-9999</v>
      </c>
    </row>
    <row r="727" spans="1:7" ht="12.75">
      <c r="A727" s="4" t="s">
        <v>0</v>
      </c>
      <c r="B727" s="9">
        <f>628+(1/9)</f>
        <v>628.1111111111111</v>
      </c>
      <c r="C727" s="10">
        <v>73.21595138888888</v>
      </c>
      <c r="D727" s="9">
        <v>-8.09</v>
      </c>
      <c r="E727" s="6">
        <v>-9999</v>
      </c>
      <c r="F727" s="9">
        <v>-3.4</v>
      </c>
      <c r="G727" s="6">
        <v>-9999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2011-03-30T17:03:31Z</dcterms:created>
  <dcterms:modified xsi:type="dcterms:W3CDTF">2011-03-30T18:44:16Z</dcterms:modified>
  <cp:category/>
  <cp:version/>
  <cp:contentType/>
  <cp:contentStatus/>
</cp:coreProperties>
</file>